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azulay\Desktop\"/>
    </mc:Choice>
  </mc:AlternateContent>
  <xr:revisionPtr revIDLastSave="0" documentId="13_ncr:1_{91BBF054-E268-4884-A71E-60A23AFBD79D}" xr6:coauthVersionLast="47" xr6:coauthVersionMax="47" xr10:uidLastSave="{00000000-0000-0000-0000-000000000000}"/>
  <bookViews>
    <workbookView xWindow="-28920" yWindow="-120" windowWidth="29040" windowHeight="15720" tabRatio="869" xr2:uid="{F81B4A1D-5B55-45FE-8CF5-6E4B9A1BBFCE}"/>
  </bookViews>
  <sheets>
    <sheet name="NHL Playoff Bracket" sheetId="1" r:id="rId1"/>
    <sheet name="Standings" sheetId="3" r:id="rId2"/>
    <sheet name="Round One Match Ups" sheetId="4" state="hidden" r:id="rId3"/>
    <sheet name="Round Two Match Ups" sheetId="8" state="hidden" r:id="rId4"/>
    <sheet name="Conference Final Match Ups" sheetId="9" state="hidden" r:id="rId5"/>
    <sheet name="Finals Match Up" sheetId="10" state="hidden" r:id="rId6"/>
  </sheets>
  <definedNames>
    <definedName name="East_PlayIn_Game_1">#REF!</definedName>
    <definedName name="East_PlayIn_Game_2">#REF!</definedName>
    <definedName name="East_PlayIn_Game_3">#REF!</definedName>
    <definedName name="EastGame_A">'Round One Match Ups'!$H$4:$H$12</definedName>
    <definedName name="EastGame_B">'Round One Match Ups'!$H$16:$H$24</definedName>
    <definedName name="EastGame_C">'Round One Match Ups'!$H$28:$H$36</definedName>
    <definedName name="EastGame_D">'Round One Match Ups'!$H$40:$H$48</definedName>
    <definedName name="EastGame_E">'Round Two Match Ups'!$H$4:$H$12</definedName>
    <definedName name="EastGame_F">'Round Two Match Ups'!$H$16:$H$24</definedName>
    <definedName name="EastGame_G">'Conference Final Match Ups'!$H$4:$H$12</definedName>
    <definedName name="Finals_Matchup">'Finals Match Up'!$C$3:$C$11</definedName>
    <definedName name="_xlnm.Print_Area" localSheetId="0">'NHL Playoff Bracket'!$B$2:$AL$24</definedName>
    <definedName name="West_PlayIn_Game_1">#REF!</definedName>
    <definedName name="West_PlayIn_Game_2">#REF!</definedName>
    <definedName name="West_PlayIn_Game_3">#REF!</definedName>
    <definedName name="WestGame_A">'Round One Match Ups'!$D$4:$D$12</definedName>
    <definedName name="WestGame_B">'Round One Match Ups'!$D$16:$D$24</definedName>
    <definedName name="WestGame_C">'Round One Match Ups'!$D$28:$D$36</definedName>
    <definedName name="WestGame_D">'Round One Match Ups'!$D$40:$D$48</definedName>
    <definedName name="WestGame_E">'Round Two Match Ups'!$D$4:$D$12</definedName>
    <definedName name="WestGame_F">'Round Two Match Ups'!$D$16:$D$24</definedName>
    <definedName name="WestGame_G">'Conference Final Match Ups'!$D$4:$D$12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C5" i="9" s="1"/>
  <c r="O16" i="1"/>
  <c r="C4" i="9" s="1"/>
  <c r="D7" i="9" s="1"/>
  <c r="Y17" i="1"/>
  <c r="Y16" i="1"/>
  <c r="G4" i="9" s="1"/>
  <c r="T11" i="1"/>
  <c r="T10" i="1"/>
  <c r="AI11" i="1"/>
  <c r="G5" i="4" s="1"/>
  <c r="E11" i="1"/>
  <c r="C5" i="4" s="1"/>
  <c r="B3" i="10"/>
  <c r="B4" i="10"/>
  <c r="G41" i="4"/>
  <c r="G40" i="4"/>
  <c r="C41" i="4"/>
  <c r="C40" i="4"/>
  <c r="G17" i="4"/>
  <c r="G16" i="4"/>
  <c r="C17" i="4"/>
  <c r="C16" i="4"/>
  <c r="G28" i="4"/>
  <c r="C28" i="4"/>
  <c r="G5" i="9"/>
  <c r="AD12" i="1"/>
  <c r="G4" i="8" s="1"/>
  <c r="AD21" i="1"/>
  <c r="G17" i="8" s="1"/>
  <c r="AD20" i="1"/>
  <c r="G16" i="8" s="1"/>
  <c r="AD13" i="1"/>
  <c r="G5" i="8" s="1"/>
  <c r="J12" i="1"/>
  <c r="C4" i="8" s="1"/>
  <c r="J21" i="1"/>
  <c r="C17" i="8" s="1"/>
  <c r="J20" i="1"/>
  <c r="C16" i="8" s="1"/>
  <c r="J13" i="1"/>
  <c r="C5" i="8" s="1"/>
  <c r="AI23" i="1"/>
  <c r="AI22" i="1"/>
  <c r="AI18" i="1"/>
  <c r="E18" i="1"/>
  <c r="AI15" i="1"/>
  <c r="AI14" i="1"/>
  <c r="E22" i="1"/>
  <c r="E23" i="1"/>
  <c r="E10" i="1"/>
  <c r="E15" i="1"/>
  <c r="E14" i="1"/>
  <c r="B2" i="1"/>
  <c r="Q21" i="1"/>
  <c r="G4" i="4"/>
  <c r="C4" i="4"/>
  <c r="AI10" i="1"/>
  <c r="E19" i="1" l="1"/>
  <c r="C29" i="4" s="1"/>
  <c r="D35" i="4" s="1"/>
  <c r="AI19" i="1"/>
  <c r="G29" i="4" s="1"/>
  <c r="H36" i="4" s="1"/>
  <c r="D8" i="4"/>
  <c r="D7" i="4"/>
  <c r="D6" i="4"/>
  <c r="D5" i="4"/>
  <c r="H8" i="4"/>
  <c r="H7" i="4"/>
  <c r="H6" i="4"/>
  <c r="H5" i="4"/>
  <c r="D44" i="4"/>
  <c r="D43" i="4"/>
  <c r="D42" i="4"/>
  <c r="D41" i="4"/>
  <c r="D32" i="4"/>
  <c r="D31" i="4"/>
  <c r="D30" i="4"/>
  <c r="D29" i="4"/>
  <c r="D20" i="4"/>
  <c r="D19" i="4"/>
  <c r="D18" i="4"/>
  <c r="D17" i="4"/>
  <c r="D22" i="4"/>
  <c r="D24" i="4"/>
  <c r="D23" i="4"/>
  <c r="D21" i="4"/>
  <c r="H44" i="4"/>
  <c r="H43" i="4"/>
  <c r="H42" i="4"/>
  <c r="H41" i="4"/>
  <c r="H32" i="4"/>
  <c r="H31" i="4"/>
  <c r="H30" i="4"/>
  <c r="H29" i="4"/>
  <c r="H20" i="4"/>
  <c r="H19" i="4"/>
  <c r="H18" i="4"/>
  <c r="H17" i="4"/>
  <c r="H24" i="4"/>
  <c r="H23" i="4"/>
  <c r="H22" i="4"/>
  <c r="H21" i="4"/>
  <c r="D24" i="8"/>
  <c r="D23" i="8"/>
  <c r="D22" i="8"/>
  <c r="D21" i="8"/>
  <c r="D8" i="9"/>
  <c r="D6" i="9"/>
  <c r="D5" i="9"/>
  <c r="D8" i="8"/>
  <c r="D7" i="8"/>
  <c r="D6" i="8"/>
  <c r="D5" i="8"/>
  <c r="D12" i="4"/>
  <c r="D11" i="4"/>
  <c r="D10" i="4"/>
  <c r="D9" i="4"/>
  <c r="H24" i="8"/>
  <c r="H23" i="8"/>
  <c r="H22" i="8"/>
  <c r="H21" i="8"/>
  <c r="H12" i="8"/>
  <c r="H11" i="8"/>
  <c r="H10" i="8"/>
  <c r="H9" i="8"/>
  <c r="H12" i="9"/>
  <c r="H11" i="9"/>
  <c r="H10" i="9"/>
  <c r="H9" i="9"/>
  <c r="H8" i="9"/>
  <c r="H7" i="9"/>
  <c r="H6" i="9"/>
  <c r="H5" i="9"/>
  <c r="C7" i="10"/>
  <c r="C6" i="10"/>
  <c r="C5" i="10"/>
  <c r="C4" i="10"/>
  <c r="C11" i="10"/>
  <c r="C10" i="10"/>
  <c r="C9" i="10"/>
  <c r="C8" i="10"/>
  <c r="D34" i="4" l="1"/>
  <c r="D36" i="4"/>
  <c r="D33" i="4"/>
  <c r="H35" i="4"/>
  <c r="H33" i="4"/>
  <c r="H34" i="4"/>
  <c r="D20" i="8"/>
  <c r="D19" i="8"/>
  <c r="D18" i="8"/>
  <c r="D17" i="8"/>
  <c r="D12" i="9"/>
  <c r="D11" i="9"/>
  <c r="D10" i="9"/>
  <c r="D9" i="9"/>
  <c r="D12" i="8"/>
  <c r="D11" i="8"/>
  <c r="D10" i="8"/>
  <c r="D9" i="8"/>
  <c r="H48" i="4"/>
  <c r="H47" i="4"/>
  <c r="H46" i="4"/>
  <c r="H45" i="4"/>
  <c r="H12" i="4"/>
  <c r="H11" i="4"/>
  <c r="H10" i="4"/>
  <c r="H9" i="4"/>
  <c r="D48" i="4"/>
  <c r="D47" i="4"/>
  <c r="D46" i="4"/>
  <c r="D45" i="4"/>
  <c r="H20" i="8"/>
  <c r="H19" i="8"/>
  <c r="H18" i="8"/>
  <c r="H17" i="8"/>
  <c r="H8" i="8"/>
  <c r="H7" i="8"/>
  <c r="H6" i="8"/>
  <c r="H5" i="8"/>
</calcChain>
</file>

<file path=xl/sharedStrings.xml><?xml version="1.0" encoding="utf-8"?>
<sst xmlns="http://schemas.openxmlformats.org/spreadsheetml/2006/main" count="248" uniqueCount="159">
  <si>
    <r>
      <rPr>
        <b/>
        <sz val="11"/>
        <color rgb="FF000000"/>
        <rFont val="Aptos Narrow"/>
      </rPr>
      <t xml:space="preserve">How to fill out your bracket:
</t>
    </r>
    <r>
      <rPr>
        <sz val="11"/>
        <color rgb="FF000000"/>
        <rFont val="Aptos Narrow"/>
      </rPr>
      <t>Select each blue cell. A drop down selector will appear to its right for you to click.
You will be presented with a drop down of Teams winning and the series score.
Be sure to have each blue cell filled with a Team &amp; series length before advancing into later playoff rounds.
Lastly enter what you think will be the final score in the last game played for the playoffs. This is a determination in the event of a bracket tie.</t>
    </r>
  </si>
  <si>
    <r>
      <rPr>
        <b/>
        <sz val="11"/>
        <color rgb="FF000000"/>
        <rFont val="Aptos Narrow"/>
        <scheme val="minor"/>
      </rPr>
      <t>Scoring:
Round One:</t>
    </r>
    <r>
      <rPr>
        <sz val="11"/>
        <color rgb="FF000000"/>
        <rFont val="Aptos Narrow"/>
        <scheme val="minor"/>
      </rPr>
      <t xml:space="preserve"> 10 Points for each correct advancing team.
</t>
    </r>
    <r>
      <rPr>
        <b/>
        <sz val="11"/>
        <color rgb="FF000000"/>
        <rFont val="Aptos Narrow"/>
        <scheme val="minor"/>
      </rPr>
      <t>Round Two:</t>
    </r>
    <r>
      <rPr>
        <sz val="11"/>
        <color rgb="FF000000"/>
        <rFont val="Aptos Narrow"/>
        <scheme val="minor"/>
      </rPr>
      <t xml:space="preserve"> 25 Points for each correct advancing team.
</t>
    </r>
    <r>
      <rPr>
        <b/>
        <sz val="11"/>
        <color rgb="FF000000"/>
        <rFont val="Aptos Narrow"/>
        <scheme val="minor"/>
      </rPr>
      <t>Conference Finals:</t>
    </r>
    <r>
      <rPr>
        <sz val="11"/>
        <color rgb="FF000000"/>
        <rFont val="Aptos Narrow"/>
        <scheme val="minor"/>
      </rPr>
      <t xml:space="preserve"> 50 Points for each correct advancing team.
</t>
    </r>
    <r>
      <rPr>
        <b/>
        <sz val="11"/>
        <color rgb="FF000000"/>
        <rFont val="Aptos Narrow"/>
        <scheme val="minor"/>
      </rPr>
      <t>Stanley Cup Finals:</t>
    </r>
    <r>
      <rPr>
        <sz val="11"/>
        <color rgb="FF000000"/>
        <rFont val="Aptos Narrow"/>
        <scheme val="minor"/>
      </rPr>
      <t xml:space="preserve"> 100 Points for selecting the correct champion team.
</t>
    </r>
    <r>
      <rPr>
        <b/>
        <sz val="11"/>
        <color rgb="FF000000"/>
        <rFont val="Aptos Narrow"/>
        <scheme val="minor"/>
      </rPr>
      <t xml:space="preserve">Bonus: </t>
    </r>
    <r>
      <rPr>
        <sz val="11"/>
        <color rgb="FF000000"/>
        <rFont val="Aptos Narrow"/>
        <scheme val="minor"/>
      </rPr>
      <t>3 Points for each correctly predicted Series Length.</t>
    </r>
  </si>
  <si>
    <t>First Round</t>
  </si>
  <si>
    <t>Conference Semifinals</t>
  </si>
  <si>
    <t>Western Conference Finals</t>
  </si>
  <si>
    <t>Stanley Cup Finals</t>
  </si>
  <si>
    <t>Eastern Conference Finals</t>
  </si>
  <si>
    <r>
      <rPr>
        <sz val="11"/>
        <color rgb="FF000000"/>
        <rFont val="Aptos Narrow"/>
        <scheme val="minor"/>
      </rPr>
      <t xml:space="preserve">Select the Your Series winner and Lenght in this Round </t>
    </r>
    <r>
      <rPr>
        <u/>
        <sz val="11"/>
        <color rgb="FF000000"/>
        <rFont val="Aptos Narrow"/>
        <scheme val="minor"/>
      </rPr>
      <t>Third</t>
    </r>
  </si>
  <si>
    <r>
      <rPr>
        <sz val="11"/>
        <color rgb="FF000000"/>
        <rFont val="Aptos Narrow"/>
      </rPr>
      <t xml:space="preserve">Select the Your Series winner and Lenght in this Round </t>
    </r>
    <r>
      <rPr>
        <u/>
        <sz val="11"/>
        <color rgb="FF000000"/>
        <rFont val="Aptos Narrow"/>
      </rPr>
      <t>Fifth</t>
    </r>
  </si>
  <si>
    <r>
      <rPr>
        <sz val="11"/>
        <color rgb="FF000000"/>
        <rFont val="Aptos Narrow"/>
      </rPr>
      <t xml:space="preserve">Select the Your Series winner and Lenght in this Round </t>
    </r>
    <r>
      <rPr>
        <u/>
        <sz val="11"/>
        <color rgb="FF000000"/>
        <rFont val="Aptos Narrow"/>
      </rPr>
      <t>Last!</t>
    </r>
  </si>
  <si>
    <r>
      <rPr>
        <sz val="11"/>
        <color rgb="FF000000"/>
        <rFont val="Aptos Narrow"/>
      </rPr>
      <t xml:space="preserve">Select the Your Series winner and Lenght in this Round </t>
    </r>
    <r>
      <rPr>
        <u/>
        <sz val="11"/>
        <color rgb="FF000000"/>
        <rFont val="Aptos Narrow"/>
      </rPr>
      <t>Sixth</t>
    </r>
  </si>
  <si>
    <r>
      <rPr>
        <sz val="11"/>
        <color rgb="FF000000"/>
        <rFont val="Aptos Narrow"/>
        <scheme val="minor"/>
      </rPr>
      <t xml:space="preserve">Select the Your Series winner and Lenght in this Round </t>
    </r>
    <r>
      <rPr>
        <u/>
        <sz val="11"/>
        <color rgb="FF000000"/>
        <rFont val="Aptos Narrow"/>
        <scheme val="minor"/>
      </rPr>
      <t>Fourth</t>
    </r>
  </si>
  <si>
    <r>
      <rPr>
        <sz val="11"/>
        <color rgb="FF000000"/>
        <rFont val="Aptos Narrow"/>
      </rPr>
      <t xml:space="preserve">Select the Your Series winner and Lenght in this Round </t>
    </r>
    <r>
      <rPr>
        <u/>
        <sz val="11"/>
        <color rgb="FF000000"/>
        <rFont val="Aptos Narrow"/>
      </rPr>
      <t>Second</t>
    </r>
  </si>
  <si>
    <t>WestGame_A</t>
  </si>
  <si>
    <t>Finals_Matchup</t>
  </si>
  <si>
    <t>EastGame_A</t>
  </si>
  <si>
    <t>Central Division</t>
  </si>
  <si>
    <t>vs.</t>
  </si>
  <si>
    <t>Pick Winner &amp; Series Length</t>
  </si>
  <si>
    <t>Atlantic Division</t>
  </si>
  <si>
    <t>WestGame_E</t>
  </si>
  <si>
    <t>EastGame_E</t>
  </si>
  <si>
    <t>WestGame_B</t>
  </si>
  <si>
    <t>EastGame_B</t>
  </si>
  <si>
    <t>WestGame_G</t>
  </si>
  <si>
    <t>EastGame_G</t>
  </si>
  <si>
    <t>WestGame_C</t>
  </si>
  <si>
    <t>EastGame_C</t>
  </si>
  <si>
    <t>Pacific Division</t>
  </si>
  <si>
    <t>Metropolitan Division</t>
  </si>
  <si>
    <t>WestGame_F</t>
  </si>
  <si>
    <t>EastGame_F</t>
  </si>
  <si>
    <t>Your 2025 Stanley Cup Champion Selection</t>
  </si>
  <si>
    <t>WestGame_D</t>
  </si>
  <si>
    <t>EastGame_D</t>
  </si>
  <si>
    <r>
      <rPr>
        <b/>
        <sz val="11"/>
        <color rgb="FF000000"/>
        <rFont val="Aptos Narrow"/>
      </rPr>
      <t xml:space="preserve">Tie Breaker:
</t>
    </r>
    <r>
      <rPr>
        <sz val="11"/>
        <color rgb="FF000000"/>
        <rFont val="Aptos Narrow"/>
      </rPr>
      <t>Enter the score of the final game of the playoffs</t>
    </r>
  </si>
  <si>
    <t>Type Your Score</t>
  </si>
  <si>
    <t>NHL Standings</t>
  </si>
  <si>
    <t>Type in the final League Standings below</t>
  </si>
  <si>
    <t>Western Conference</t>
  </si>
  <si>
    <t>Eastern Conference</t>
  </si>
  <si>
    <t>Rank</t>
  </si>
  <si>
    <t>City/State</t>
  </si>
  <si>
    <t>Team name</t>
  </si>
  <si>
    <t>PTS</t>
  </si>
  <si>
    <t>Central
Division</t>
  </si>
  <si>
    <t>Winnipeg</t>
  </si>
  <si>
    <t>Jets</t>
  </si>
  <si>
    <t>Atlantic
Division</t>
  </si>
  <si>
    <t>Toronto Maple</t>
  </si>
  <si>
    <t>Leafs</t>
  </si>
  <si>
    <t>Dallas</t>
  </si>
  <si>
    <t>Stars</t>
  </si>
  <si>
    <t>Tampa Bay</t>
  </si>
  <si>
    <t>Lightning</t>
  </si>
  <si>
    <t>Colorado</t>
  </si>
  <si>
    <t>Avalanche</t>
  </si>
  <si>
    <t>Florida</t>
  </si>
  <si>
    <t>Panthers</t>
  </si>
  <si>
    <t>Pacific
Division</t>
  </si>
  <si>
    <t>Vegas Golden</t>
  </si>
  <si>
    <t>Knights</t>
  </si>
  <si>
    <t>Washington</t>
  </si>
  <si>
    <t>Capitals</t>
  </si>
  <si>
    <t>Los Angeles</t>
  </si>
  <si>
    <t>Kings</t>
  </si>
  <si>
    <t>Carolina</t>
  </si>
  <si>
    <t>Hurricanes</t>
  </si>
  <si>
    <t>Edmonton</t>
  </si>
  <si>
    <t>Oilers</t>
  </si>
  <si>
    <t>New Jersey</t>
  </si>
  <si>
    <t>Devils</t>
  </si>
  <si>
    <t>Wild Card</t>
  </si>
  <si>
    <t>WC1</t>
  </si>
  <si>
    <t>Minnesota</t>
  </si>
  <si>
    <t>Wild</t>
  </si>
  <si>
    <t>Ottawa</t>
  </si>
  <si>
    <t>Senators</t>
  </si>
  <si>
    <t>WC2</t>
  </si>
  <si>
    <t>St. Louis</t>
  </si>
  <si>
    <t>Blues</t>
  </si>
  <si>
    <t>Montréal</t>
  </si>
  <si>
    <t>Canadiens</t>
  </si>
  <si>
    <t>Calgary</t>
  </si>
  <si>
    <t>Flames</t>
  </si>
  <si>
    <t>Columbus Blue</t>
  </si>
  <si>
    <t>Jackets</t>
  </si>
  <si>
    <t>Vancouver</t>
  </si>
  <si>
    <t>Canucks</t>
  </si>
  <si>
    <t>New York</t>
  </si>
  <si>
    <t>Islanders</t>
  </si>
  <si>
    <t>Utah Hockey</t>
  </si>
  <si>
    <t>Club</t>
  </si>
  <si>
    <t>Detroit</t>
  </si>
  <si>
    <t>Red Wings</t>
  </si>
  <si>
    <t>Anahiem</t>
  </si>
  <si>
    <t>Ducks</t>
  </si>
  <si>
    <t>Rangers</t>
  </si>
  <si>
    <t>Seattle</t>
  </si>
  <si>
    <t>Kraken</t>
  </si>
  <si>
    <t>Pittsburgh</t>
  </si>
  <si>
    <t>Penguins</t>
  </si>
  <si>
    <t>Nashville</t>
  </si>
  <si>
    <t>Predators</t>
  </si>
  <si>
    <t>Buffalo</t>
  </si>
  <si>
    <t>Sabres</t>
  </si>
  <si>
    <t>Chicago</t>
  </si>
  <si>
    <t>Blackhawks</t>
  </si>
  <si>
    <t>Philadephia</t>
  </si>
  <si>
    <t>Flyers</t>
  </si>
  <si>
    <t>San Jose</t>
  </si>
  <si>
    <t>Sharks</t>
  </si>
  <si>
    <t>Boston</t>
  </si>
  <si>
    <t>Bruins</t>
  </si>
  <si>
    <t>Round One Matchups</t>
  </si>
  <si>
    <t>Teams</t>
  </si>
  <si>
    <t>Central 1 + Game Options
OVER Wild Cards</t>
  </si>
  <si>
    <t>Atlantic 1 + Game Options
OVER Wild Cards</t>
  </si>
  <si>
    <t>Central #1</t>
  </si>
  <si>
    <t>Atlantic #1</t>
  </si>
  <si>
    <t>Wild Card Teams</t>
  </si>
  <si>
    <t>Central 2 + Game Options OVER Central 3</t>
  </si>
  <si>
    <t>Atlantis 2 + Game Options OVER Atlantic 3</t>
  </si>
  <si>
    <t>Central #2</t>
  </si>
  <si>
    <t>Atlantic #2</t>
  </si>
  <si>
    <t>Central #3</t>
  </si>
  <si>
    <t>Atlantic #3</t>
  </si>
  <si>
    <t>Pacific 1 + Game Options OVER Wild Cards</t>
  </si>
  <si>
    <t>Metro 1 + Game Options OVER Wild Cards</t>
  </si>
  <si>
    <t>Pacific #1</t>
  </si>
  <si>
    <t>Metro #1</t>
  </si>
  <si>
    <t>Pacific 2 + Game Options OVER Pacific 3</t>
  </si>
  <si>
    <t>Metro 2 + Game Options OVER Metro 3</t>
  </si>
  <si>
    <t>Pacific #2</t>
  </si>
  <si>
    <t>Metro #2</t>
  </si>
  <si>
    <t>Pacific #3</t>
  </si>
  <si>
    <t>Metro #3</t>
  </si>
  <si>
    <t>Semi Finals Matchups</t>
  </si>
  <si>
    <t>Teams 1,7,8,9,10 + Game Options OVER Teams 4,5</t>
  </si>
  <si>
    <t>Get Team from WestGame-A 
(Central Ranked 1 &amp; WildCards)</t>
  </si>
  <si>
    <t>Get Team from EastGame-A 
(Atlantic Ranked 1 &amp; WildCards)</t>
  </si>
  <si>
    <t>Get Team from WestGameB
(Central Ranked 2 &amp; 3)</t>
  </si>
  <si>
    <t>Get Team from EastGameB
(Atlantis Ranked 2 &amp; 3)</t>
  </si>
  <si>
    <t>Teams 1,4,5,7,8,9,10 + Game Options OVER Teams 2,3,6,7,8</t>
  </si>
  <si>
    <t>Get Team from WestGame-C 
(Pacific Ranked 1 &amp; Wild Cards)</t>
  </si>
  <si>
    <t>Get Team from EastGame-C 
(Metro Ranked 1 &amp; Wildcards)</t>
  </si>
  <si>
    <t>Get Team from WestGame-D
(Pacific Ranked 2 &amp; 3)</t>
  </si>
  <si>
    <t>Get Team from EastGame-D
(Metro Ranked 2 &amp;3)</t>
  </si>
  <si>
    <t>Conference Finals Matchups</t>
  </si>
  <si>
    <t>Get Team from Central Division</t>
  </si>
  <si>
    <t>Get Team From Pacific Division</t>
  </si>
  <si>
    <t>Get Team from Pacific Division</t>
  </si>
  <si>
    <t>Get Team From Metro Division</t>
  </si>
  <si>
    <t>Finals Matchup</t>
  </si>
  <si>
    <t>Get Finals Matchup</t>
  </si>
  <si>
    <t>Champ Round = East + Game Options OVER West + Game Options</t>
  </si>
  <si>
    <t>Get Eastern Team</t>
  </si>
  <si>
    <t>Get Western Team</t>
  </si>
  <si>
    <r>
      <t xml:space="preserve">Select the Your Series winner and Lenght in this Round </t>
    </r>
    <r>
      <rPr>
        <u/>
        <sz val="11"/>
        <color rgb="FF000000"/>
        <rFont val="Aptos Narrow"/>
        <scheme val="minor"/>
      </rPr>
      <t>First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</si>
</sst>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 Unicode MS"/>
      <family val="2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color rgb="FF00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2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7"/>
      <color rgb="FF00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14"/>
      <color rgb="FF000000"/>
      <name val="Arial"/>
      <family val="2"/>
    </font>
    <font>
      <b/>
      <sz val="16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rial Unicode MS"/>
      <family val="2"/>
    </font>
    <font>
      <b/>
      <sz val="11"/>
      <color theme="0"/>
      <name val="Aptos Narrow"/>
      <scheme val="minor"/>
    </font>
    <font>
      <sz val="11"/>
      <color theme="0"/>
      <name val="Aptos Narrow"/>
      <scheme val="minor"/>
    </font>
    <font>
      <b/>
      <sz val="11"/>
      <color rgb="FF242424"/>
      <name val="Aptos Narrow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000000"/>
      <name val="Aptos Narrow"/>
    </font>
    <font>
      <sz val="11"/>
      <color rgb="FF000000"/>
      <name val="Aptos Narrow"/>
    </font>
    <font>
      <b/>
      <sz val="11"/>
      <color theme="2"/>
      <name val="Aptos Narrow"/>
      <scheme val="minor"/>
    </font>
    <font>
      <b/>
      <sz val="8"/>
      <color rgb="FF000000"/>
      <name val="Roboto Condensed"/>
      <charset val="1"/>
    </font>
    <font>
      <sz val="9"/>
      <color rgb="FF000000"/>
      <name val="Roboto Condensed"/>
      <charset val="1"/>
    </font>
    <font>
      <sz val="11"/>
      <color rgb="FF000000"/>
      <name val="Aptos Narrow"/>
      <family val="2"/>
      <charset val="1"/>
    </font>
    <font>
      <u/>
      <sz val="11"/>
      <color rgb="FF000000"/>
      <name val="Aptos Narrow"/>
      <scheme val="minor"/>
    </font>
    <font>
      <u/>
      <sz val="11"/>
      <color rgb="FF000000"/>
      <name val="Aptos Narrow"/>
    </font>
    <font>
      <b/>
      <sz val="9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theme="1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5" borderId="0" xfId="0" applyFill="1"/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0" fillId="2" borderId="7" xfId="0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 textRotation="90"/>
    </xf>
    <xf numFmtId="0" fontId="0" fillId="3" borderId="0" xfId="0" applyFill="1" applyAlignment="1">
      <alignment vertical="center" textRotation="90"/>
    </xf>
    <xf numFmtId="0" fontId="11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1" fillId="3" borderId="0" xfId="0" applyFont="1" applyFill="1"/>
    <xf numFmtId="0" fontId="11" fillId="3" borderId="0" xfId="0" applyFont="1" applyFill="1" applyAlignment="1">
      <alignment vertical="center"/>
    </xf>
    <xf numFmtId="0" fontId="16" fillId="3" borderId="0" xfId="0" applyFont="1" applyFill="1" applyAlignment="1">
      <alignment wrapText="1"/>
    </xf>
    <xf numFmtId="0" fontId="17" fillId="3" borderId="0" xfId="0" applyFont="1" applyFill="1" applyAlignment="1">
      <alignment wrapText="1"/>
    </xf>
    <xf numFmtId="0" fontId="16" fillId="3" borderId="0" xfId="0" applyFont="1" applyFill="1" applyAlignment="1">
      <alignment vertical="top" wrapText="1"/>
    </xf>
    <xf numFmtId="0" fontId="21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1" fontId="11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vertical="center" textRotation="90"/>
    </xf>
    <xf numFmtId="0" fontId="17" fillId="3" borderId="0" xfId="0" applyFont="1" applyFill="1"/>
    <xf numFmtId="0" fontId="18" fillId="3" borderId="0" xfId="0" applyFont="1" applyFill="1" applyAlignment="1">
      <alignment vertical="center" wrapText="1"/>
    </xf>
    <xf numFmtId="0" fontId="19" fillId="3" borderId="0" xfId="0" applyFont="1" applyFill="1"/>
    <xf numFmtId="0" fontId="20" fillId="3" borderId="0" xfId="0" applyFont="1" applyFill="1" applyAlignment="1">
      <alignment wrapText="1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0" fillId="4" borderId="6" xfId="0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17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 textRotation="90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11" fillId="3" borderId="17" xfId="0" applyFont="1" applyFill="1" applyBorder="1"/>
    <xf numFmtId="1" fontId="11" fillId="3" borderId="16" xfId="0" applyNumberFormat="1" applyFont="1" applyFill="1" applyBorder="1" applyAlignment="1">
      <alignment vertical="center"/>
    </xf>
    <xf numFmtId="0" fontId="17" fillId="3" borderId="20" xfId="0" applyFont="1" applyFill="1" applyBorder="1" applyAlignment="1">
      <alignment wrapText="1"/>
    </xf>
    <xf numFmtId="0" fontId="11" fillId="3" borderId="21" xfId="0" applyFont="1" applyFill="1" applyBorder="1"/>
    <xf numFmtId="0" fontId="11" fillId="3" borderId="18" xfId="0" applyFont="1" applyFill="1" applyBorder="1"/>
    <xf numFmtId="1" fontId="11" fillId="3" borderId="20" xfId="0" applyNumberFormat="1" applyFont="1" applyFill="1" applyBorder="1" applyAlignment="1">
      <alignment vertical="center"/>
    </xf>
    <xf numFmtId="0" fontId="11" fillId="3" borderId="20" xfId="0" applyFont="1" applyFill="1" applyBorder="1"/>
    <xf numFmtId="0" fontId="17" fillId="3" borderId="20" xfId="0" applyFont="1" applyFill="1" applyBorder="1"/>
    <xf numFmtId="0" fontId="18" fillId="3" borderId="20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/>
    </xf>
    <xf numFmtId="0" fontId="19" fillId="3" borderId="16" xfId="0" applyFont="1" applyFill="1" applyBorder="1"/>
    <xf numFmtId="0" fontId="19" fillId="3" borderId="17" xfId="0" applyFont="1" applyFill="1" applyBorder="1"/>
    <xf numFmtId="0" fontId="17" fillId="3" borderId="17" xfId="0" applyFont="1" applyFill="1" applyBorder="1"/>
    <xf numFmtId="0" fontId="17" fillId="3" borderId="16" xfId="0" applyFont="1" applyFill="1" applyBorder="1"/>
    <xf numFmtId="0" fontId="0" fillId="0" borderId="0" xfId="0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top" wrapText="1"/>
    </xf>
    <xf numFmtId="0" fontId="0" fillId="0" borderId="11" xfId="0" applyBorder="1"/>
    <xf numFmtId="0" fontId="0" fillId="0" borderId="10" xfId="0" applyBorder="1"/>
    <xf numFmtId="0" fontId="0" fillId="0" borderId="19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2" fillId="6" borderId="0" xfId="0" applyFont="1" applyFill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0" xfId="0" applyFont="1"/>
    <xf numFmtId="0" fontId="23" fillId="7" borderId="15" xfId="0" applyFont="1" applyFill="1" applyBorder="1" applyAlignment="1">
      <alignment horizontal="center" wrapText="1"/>
    </xf>
    <xf numFmtId="0" fontId="23" fillId="8" borderId="15" xfId="0" applyFont="1" applyFill="1" applyBorder="1" applyAlignment="1">
      <alignment horizontal="center" wrapText="1"/>
    </xf>
    <xf numFmtId="0" fontId="15" fillId="0" borderId="0" xfId="0" applyFont="1"/>
    <xf numFmtId="0" fontId="11" fillId="3" borderId="0" xfId="0" applyFont="1" applyFill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4" fillId="3" borderId="17" xfId="0" applyFont="1" applyFill="1" applyBorder="1"/>
    <xf numFmtId="0" fontId="29" fillId="3" borderId="17" xfId="0" applyFont="1" applyFill="1" applyBorder="1"/>
    <xf numFmtId="0" fontId="29" fillId="3" borderId="0" xfId="0" applyFont="1" applyFill="1"/>
    <xf numFmtId="0" fontId="1" fillId="3" borderId="0" xfId="0" applyFont="1" applyFill="1" applyAlignment="1">
      <alignment horizontal="center" vertical="center"/>
    </xf>
    <xf numFmtId="0" fontId="6" fillId="10" borderId="8" xfId="0" applyFont="1" applyFill="1" applyBorder="1"/>
    <xf numFmtId="0" fontId="6" fillId="10" borderId="22" xfId="0" applyFont="1" applyFill="1" applyBorder="1" applyAlignment="1">
      <alignment horizontal="center"/>
    </xf>
    <xf numFmtId="0" fontId="0" fillId="2" borderId="8" xfId="0" applyFill="1" applyBorder="1"/>
    <xf numFmtId="0" fontId="32" fillId="2" borderId="8" xfId="0" applyFont="1" applyFill="1" applyBorder="1"/>
    <xf numFmtId="0" fontId="0" fillId="2" borderId="8" xfId="0" applyFill="1" applyBorder="1" applyAlignment="1">
      <alignment wrapText="1"/>
    </xf>
    <xf numFmtId="0" fontId="7" fillId="0" borderId="0" xfId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vertical="center" wrapText="1"/>
    </xf>
    <xf numFmtId="0" fontId="31" fillId="0" borderId="0" xfId="0" applyFont="1"/>
    <xf numFmtId="0" fontId="30" fillId="0" borderId="0" xfId="0" applyFont="1"/>
    <xf numFmtId="0" fontId="7" fillId="0" borderId="0" xfId="1" applyFill="1" applyBorder="1" applyAlignment="1"/>
    <xf numFmtId="16" fontId="31" fillId="0" borderId="0" xfId="0" applyNumberFormat="1" applyFont="1"/>
    <xf numFmtId="17" fontId="31" fillId="0" borderId="0" xfId="0" applyNumberFormat="1" applyFont="1"/>
    <xf numFmtId="0" fontId="7" fillId="0" borderId="0" xfId="1" applyFill="1" applyBorder="1"/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0" fillId="3" borderId="21" xfId="0" applyFill="1" applyBorder="1"/>
    <xf numFmtId="0" fontId="29" fillId="3" borderId="21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 textRotation="90"/>
    </xf>
    <xf numFmtId="0" fontId="0" fillId="2" borderId="23" xfId="0" applyFill="1" applyBorder="1"/>
    <xf numFmtId="0" fontId="0" fillId="2" borderId="22" xfId="0" applyFill="1" applyBorder="1" applyAlignment="1">
      <alignment horizontal="center"/>
    </xf>
    <xf numFmtId="0" fontId="1" fillId="0" borderId="0" xfId="0" applyFont="1"/>
    <xf numFmtId="0" fontId="0" fillId="2" borderId="2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vertical="top"/>
    </xf>
    <xf numFmtId="0" fontId="0" fillId="2" borderId="19" xfId="0" applyFill="1" applyBorder="1" applyAlignment="1">
      <alignment horizontal="center" vertical="top"/>
    </xf>
    <xf numFmtId="0" fontId="0" fillId="2" borderId="19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24" xfId="0" applyFill="1" applyBorder="1"/>
    <xf numFmtId="0" fontId="24" fillId="3" borderId="0" xfId="0" applyFont="1" applyFill="1"/>
    <xf numFmtId="0" fontId="0" fillId="2" borderId="17" xfId="0" applyFill="1" applyBorder="1" applyAlignment="1">
      <alignment vertical="center" wrapText="1"/>
    </xf>
    <xf numFmtId="0" fontId="5" fillId="9" borderId="23" xfId="0" quotePrefix="1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 vertical="top"/>
    </xf>
    <xf numFmtId="0" fontId="5" fillId="9" borderId="23" xfId="0" applyFont="1" applyFill="1" applyBorder="1" applyAlignment="1">
      <alignment horizontal="center" vertical="top"/>
    </xf>
    <xf numFmtId="0" fontId="9" fillId="0" borderId="0" xfId="0" applyFont="1" applyAlignment="1">
      <alignment wrapText="1"/>
    </xf>
    <xf numFmtId="0" fontId="0" fillId="0" borderId="0" xfId="0" applyAlignment="1">
      <alignment vertical="top"/>
    </xf>
    <xf numFmtId="0" fontId="15" fillId="3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180"/>
    </xf>
    <xf numFmtId="0" fontId="28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1" fillId="2" borderId="15" xfId="0" applyFont="1" applyFill="1" applyBorder="1" applyAlignment="1">
      <alignment vertical="center" textRotation="90"/>
    </xf>
    <xf numFmtId="0" fontId="1" fillId="2" borderId="18" xfId="0" applyFont="1" applyFill="1" applyBorder="1" applyAlignment="1">
      <alignment vertical="center" textRotation="90"/>
    </xf>
    <xf numFmtId="0" fontId="0" fillId="4" borderId="11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vertical="center" textRotation="90"/>
    </xf>
    <xf numFmtId="0" fontId="1" fillId="2" borderId="4" xfId="0" applyFont="1" applyFill="1" applyBorder="1" applyAlignment="1">
      <alignment vertical="center" textRotation="90"/>
    </xf>
    <xf numFmtId="0" fontId="0" fillId="4" borderId="7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vertical="center" textRotation="90"/>
    </xf>
    <xf numFmtId="0" fontId="1" fillId="2" borderId="16" xfId="0" applyFont="1" applyFill="1" applyBorder="1" applyAlignment="1">
      <alignment vertical="center" textRotation="90"/>
    </xf>
    <xf numFmtId="0" fontId="35" fillId="3" borderId="5" xfId="0" applyFont="1" applyFill="1" applyBorder="1" applyAlignment="1">
      <alignment horizontal="center" vertical="center" textRotation="90" wrapText="1"/>
    </xf>
    <xf numFmtId="0" fontId="35" fillId="3" borderId="5" xfId="0" applyFont="1" applyFill="1" applyBorder="1" applyAlignment="1">
      <alignment horizontal="center" vertical="center" textRotation="90"/>
    </xf>
    <xf numFmtId="0" fontId="35" fillId="3" borderId="0" xfId="0" applyFont="1" applyFill="1" applyAlignment="1">
      <alignment horizontal="center" vertical="top" textRotation="90"/>
    </xf>
    <xf numFmtId="0" fontId="35" fillId="3" borderId="5" xfId="0" applyFont="1" applyFill="1" applyBorder="1" applyAlignment="1">
      <alignment horizontal="center" vertical="top" textRotation="9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a.com/team/1610612750/timberwolves" TargetMode="External"/><Relationship Id="rId13" Type="http://schemas.openxmlformats.org/officeDocument/2006/relationships/hyperlink" Target="https://www.nba.com/team/1610612759/spurs" TargetMode="External"/><Relationship Id="rId3" Type="http://schemas.openxmlformats.org/officeDocument/2006/relationships/hyperlink" Target="https://www.nba.com/team/1610612747/lakers" TargetMode="External"/><Relationship Id="rId7" Type="http://schemas.openxmlformats.org/officeDocument/2006/relationships/hyperlink" Target="https://www.nba.com/team/1610612744/warriors" TargetMode="External"/><Relationship Id="rId12" Type="http://schemas.openxmlformats.org/officeDocument/2006/relationships/hyperlink" Target="https://www.nba.com/team/1610612757/blazers" TargetMode="External"/><Relationship Id="rId2" Type="http://schemas.openxmlformats.org/officeDocument/2006/relationships/hyperlink" Target="https://www.nba.com/team/1610612745/rockets" TargetMode="External"/><Relationship Id="rId1" Type="http://schemas.openxmlformats.org/officeDocument/2006/relationships/hyperlink" Target="https://www.nba.com/team/1610612760/thunder" TargetMode="External"/><Relationship Id="rId6" Type="http://schemas.openxmlformats.org/officeDocument/2006/relationships/hyperlink" Target="https://www.nba.com/team/1610612763/grizzlies" TargetMode="External"/><Relationship Id="rId11" Type="http://schemas.openxmlformats.org/officeDocument/2006/relationships/hyperlink" Target="https://www.nba.com/team/1610612756/suns" TargetMode="External"/><Relationship Id="rId5" Type="http://schemas.openxmlformats.org/officeDocument/2006/relationships/hyperlink" Target="https://www.nba.com/team/1610612746/clippers" TargetMode="External"/><Relationship Id="rId15" Type="http://schemas.openxmlformats.org/officeDocument/2006/relationships/hyperlink" Target="https://www.nba.com/team/1610612762/jazz" TargetMode="External"/><Relationship Id="rId10" Type="http://schemas.openxmlformats.org/officeDocument/2006/relationships/hyperlink" Target="https://www.nba.com/team/1610612742/mavericks" TargetMode="External"/><Relationship Id="rId4" Type="http://schemas.openxmlformats.org/officeDocument/2006/relationships/hyperlink" Target="https://www.nba.com/team/1610612743/nuggets" TargetMode="External"/><Relationship Id="rId9" Type="http://schemas.openxmlformats.org/officeDocument/2006/relationships/hyperlink" Target="https://www.nba.com/team/1610612758/kings" TargetMode="External"/><Relationship Id="rId14" Type="http://schemas.openxmlformats.org/officeDocument/2006/relationships/hyperlink" Target="https://www.nba.com/team/1610612740/pelican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95250</xdr:colOff>
      <xdr:row>33</xdr:row>
      <xdr:rowOff>85725</xdr:rowOff>
    </xdr:to>
    <xdr:sp macro="" textlink="">
      <xdr:nvSpPr>
        <xdr:cNvPr id="2049" name="AutoShape 1" descr="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A483A9-6AA0-7FB0-E2CB-340B38204903}"/>
            </a:ext>
          </a:extLst>
        </xdr:cNvPr>
        <xdr:cNvSpPr>
          <a:spLocks noChangeAspect="1" noChangeArrowheads="1"/>
        </xdr:cNvSpPr>
      </xdr:nvSpPr>
      <xdr:spPr bwMode="auto">
        <a:xfrm>
          <a:off x="0" y="530352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95250</xdr:colOff>
      <xdr:row>36</xdr:row>
      <xdr:rowOff>85725</xdr:rowOff>
    </xdr:to>
    <xdr:sp macro="" textlink="">
      <xdr:nvSpPr>
        <xdr:cNvPr id="2050" name="AutoShape 2" descr="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35D40B-2B07-9F0E-9151-3118EE5DBEAE}"/>
            </a:ext>
          </a:extLst>
        </xdr:cNvPr>
        <xdr:cNvSpPr>
          <a:spLocks noChangeAspect="1" noChangeArrowheads="1"/>
        </xdr:cNvSpPr>
      </xdr:nvSpPr>
      <xdr:spPr bwMode="auto">
        <a:xfrm>
          <a:off x="0" y="585216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95250</xdr:colOff>
      <xdr:row>39</xdr:row>
      <xdr:rowOff>85725</xdr:rowOff>
    </xdr:to>
    <xdr:sp macro="" textlink="">
      <xdr:nvSpPr>
        <xdr:cNvPr id="2051" name="AutoShape 3" descr="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033574-563E-9A3B-7483-0385CEB67A5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95250</xdr:colOff>
      <xdr:row>42</xdr:row>
      <xdr:rowOff>85725</xdr:rowOff>
    </xdr:to>
    <xdr:sp macro="" textlink="">
      <xdr:nvSpPr>
        <xdr:cNvPr id="2052" name="AutoShape 4" descr="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ADD36F-DAB8-1E50-976E-253B6494E2AE}"/>
            </a:ext>
          </a:extLst>
        </xdr:cNvPr>
        <xdr:cNvSpPr>
          <a:spLocks noChangeAspect="1" noChangeArrowheads="1"/>
        </xdr:cNvSpPr>
      </xdr:nvSpPr>
      <xdr:spPr bwMode="auto">
        <a:xfrm>
          <a:off x="0" y="694944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95250</xdr:colOff>
      <xdr:row>45</xdr:row>
      <xdr:rowOff>85725</xdr:rowOff>
    </xdr:to>
    <xdr:sp macro="" textlink="">
      <xdr:nvSpPr>
        <xdr:cNvPr id="2053" name="AutoShape 5" descr="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C50787-B927-BBBD-73F5-8C73C79EBF75}"/>
            </a:ext>
          </a:extLst>
        </xdr:cNvPr>
        <xdr:cNvSpPr>
          <a:spLocks noChangeAspect="1" noChangeArrowheads="1"/>
        </xdr:cNvSpPr>
      </xdr:nvSpPr>
      <xdr:spPr bwMode="auto">
        <a:xfrm>
          <a:off x="0" y="749808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95250</xdr:colOff>
      <xdr:row>48</xdr:row>
      <xdr:rowOff>85725</xdr:rowOff>
    </xdr:to>
    <xdr:sp macro="" textlink="">
      <xdr:nvSpPr>
        <xdr:cNvPr id="2054" name="AutoShape 6" descr="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975D87-F74B-16BE-60DE-1072A7B1CA52}"/>
            </a:ext>
          </a:extLst>
        </xdr:cNvPr>
        <xdr:cNvSpPr>
          <a:spLocks noChangeAspect="1" noChangeArrowheads="1"/>
        </xdr:cNvSpPr>
      </xdr:nvSpPr>
      <xdr:spPr bwMode="auto">
        <a:xfrm>
          <a:off x="0" y="804672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95250</xdr:colOff>
      <xdr:row>51</xdr:row>
      <xdr:rowOff>85725</xdr:rowOff>
    </xdr:to>
    <xdr:sp macro="" textlink="">
      <xdr:nvSpPr>
        <xdr:cNvPr id="2055" name="AutoShape 7" descr="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13F3634-8E52-FB5A-EC1E-16E5BD9BDB57}"/>
            </a:ext>
          </a:extLst>
        </xdr:cNvPr>
        <xdr:cNvSpPr>
          <a:spLocks noChangeAspect="1" noChangeArrowheads="1"/>
        </xdr:cNvSpPr>
      </xdr:nvSpPr>
      <xdr:spPr bwMode="auto">
        <a:xfrm>
          <a:off x="0" y="859536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95250</xdr:colOff>
      <xdr:row>54</xdr:row>
      <xdr:rowOff>85725</xdr:rowOff>
    </xdr:to>
    <xdr:sp macro="" textlink="">
      <xdr:nvSpPr>
        <xdr:cNvPr id="2056" name="AutoShape 8" descr="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615B62-B880-BE9E-6B5B-C75ECB9D6ABD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95250</xdr:colOff>
      <xdr:row>57</xdr:row>
      <xdr:rowOff>85725</xdr:rowOff>
    </xdr:to>
    <xdr:sp macro="" textlink="">
      <xdr:nvSpPr>
        <xdr:cNvPr id="2057" name="AutoShape 9" descr="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06C5862-7095-310D-CE08-859193BE0360}"/>
            </a:ext>
          </a:extLst>
        </xdr:cNvPr>
        <xdr:cNvSpPr>
          <a:spLocks noChangeAspect="1" noChangeArrowheads="1"/>
        </xdr:cNvSpPr>
      </xdr:nvSpPr>
      <xdr:spPr bwMode="auto">
        <a:xfrm>
          <a:off x="0" y="969264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95250</xdr:colOff>
      <xdr:row>60</xdr:row>
      <xdr:rowOff>85725</xdr:rowOff>
    </xdr:to>
    <xdr:sp macro="" textlink="">
      <xdr:nvSpPr>
        <xdr:cNvPr id="2058" name="AutoShape 10" descr="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9F2C038-8E10-B919-52F6-81594583B48D}"/>
            </a:ext>
          </a:extLst>
        </xdr:cNvPr>
        <xdr:cNvSpPr>
          <a:spLocks noChangeAspect="1" noChangeArrowheads="1"/>
        </xdr:cNvSpPr>
      </xdr:nvSpPr>
      <xdr:spPr bwMode="auto">
        <a:xfrm>
          <a:off x="0" y="1024128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95250</xdr:colOff>
      <xdr:row>63</xdr:row>
      <xdr:rowOff>85725</xdr:rowOff>
    </xdr:to>
    <xdr:sp macro="" textlink="">
      <xdr:nvSpPr>
        <xdr:cNvPr id="2059" name="AutoShape 11" descr="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6072BE0-81EF-5858-B7E7-6FDE145458E4}"/>
            </a:ext>
          </a:extLst>
        </xdr:cNvPr>
        <xdr:cNvSpPr>
          <a:spLocks noChangeAspect="1" noChangeArrowheads="1"/>
        </xdr:cNvSpPr>
      </xdr:nvSpPr>
      <xdr:spPr bwMode="auto">
        <a:xfrm>
          <a:off x="0" y="1078992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95250</xdr:colOff>
      <xdr:row>66</xdr:row>
      <xdr:rowOff>85725</xdr:rowOff>
    </xdr:to>
    <xdr:sp macro="" textlink="">
      <xdr:nvSpPr>
        <xdr:cNvPr id="2060" name="AutoShape 12" descr="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20AEF25-6F1C-3228-A46C-7A0C5B21EE86}"/>
            </a:ext>
          </a:extLst>
        </xdr:cNvPr>
        <xdr:cNvSpPr>
          <a:spLocks noChangeAspect="1" noChangeArrowheads="1"/>
        </xdr:cNvSpPr>
      </xdr:nvSpPr>
      <xdr:spPr bwMode="auto">
        <a:xfrm>
          <a:off x="0" y="1133856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95250</xdr:colOff>
      <xdr:row>69</xdr:row>
      <xdr:rowOff>85725</xdr:rowOff>
    </xdr:to>
    <xdr:sp macro="" textlink="">
      <xdr:nvSpPr>
        <xdr:cNvPr id="2061" name="AutoShape 13" descr="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A92E26-27E6-0008-B4B6-FF6FC80CC4C3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95250</xdr:colOff>
      <xdr:row>72</xdr:row>
      <xdr:rowOff>85725</xdr:rowOff>
    </xdr:to>
    <xdr:sp macro="" textlink="">
      <xdr:nvSpPr>
        <xdr:cNvPr id="2062" name="AutoShape 14" descr="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971619C-4CC4-9770-70C0-B9D3318A2D16}"/>
            </a:ext>
          </a:extLst>
        </xdr:cNvPr>
        <xdr:cNvSpPr>
          <a:spLocks noChangeAspect="1" noChangeArrowheads="1"/>
        </xdr:cNvSpPr>
      </xdr:nvSpPr>
      <xdr:spPr bwMode="auto">
        <a:xfrm>
          <a:off x="0" y="1243584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95250</xdr:colOff>
      <xdr:row>75</xdr:row>
      <xdr:rowOff>85725</xdr:rowOff>
    </xdr:to>
    <xdr:sp macro="" textlink="">
      <xdr:nvSpPr>
        <xdr:cNvPr id="2063" name="AutoShape 15" descr="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1B7306C-3C55-8890-F28D-4B05196C470A}"/>
            </a:ext>
          </a:extLst>
        </xdr:cNvPr>
        <xdr:cNvSpPr>
          <a:spLocks noChangeAspect="1" noChangeArrowheads="1"/>
        </xdr:cNvSpPr>
      </xdr:nvSpPr>
      <xdr:spPr bwMode="auto">
        <a:xfrm>
          <a:off x="0" y="12984480"/>
          <a:ext cx="243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7F88-514E-479C-A75A-70E127595A00}">
  <sheetPr>
    <pageSetUpPr fitToPage="1"/>
  </sheetPr>
  <dimension ref="A1:BG57"/>
  <sheetViews>
    <sheetView tabSelected="1" topLeftCell="E1" zoomScale="90" zoomScaleNormal="90" workbookViewId="0">
      <selection activeCell="Y10" sqref="Y10"/>
    </sheetView>
  </sheetViews>
  <sheetFormatPr defaultRowHeight="15" customHeight="1" x14ac:dyDescent="0.25"/>
  <cols>
    <col min="1" max="1" width="2.42578125" customWidth="1"/>
    <col min="2" max="4" width="2.85546875" customWidth="1"/>
    <col min="5" max="5" width="22.85546875" customWidth="1"/>
    <col min="6" max="6" width="2.85546875" customWidth="1"/>
    <col min="7" max="7" width="12.85546875" customWidth="1"/>
    <col min="8" max="9" width="2.85546875" customWidth="1"/>
    <col min="10" max="10" width="22.85546875" customWidth="1"/>
    <col min="11" max="11" width="2.85546875" customWidth="1"/>
    <col min="12" max="12" width="12.85546875" customWidth="1"/>
    <col min="13" max="14" width="2.85546875" customWidth="1"/>
    <col min="15" max="15" width="22.85546875" customWidth="1"/>
    <col min="16" max="16" width="2.85546875" customWidth="1"/>
    <col min="17" max="17" width="12.85546875" customWidth="1"/>
    <col min="18" max="19" width="2.85546875" customWidth="1"/>
    <col min="20" max="20" width="27.140625" customWidth="1"/>
    <col min="21" max="22" width="2.85546875" customWidth="1"/>
    <col min="23" max="23" width="12.85546875" customWidth="1"/>
    <col min="24" max="24" width="2.85546875" customWidth="1"/>
    <col min="25" max="25" width="22.85546875" customWidth="1"/>
    <col min="26" max="27" width="2.85546875" customWidth="1"/>
    <col min="28" max="28" width="12.85546875" customWidth="1"/>
    <col min="29" max="29" width="2.85546875" customWidth="1"/>
    <col min="30" max="30" width="22.85546875" customWidth="1"/>
    <col min="31" max="32" width="2.85546875" customWidth="1"/>
    <col min="33" max="33" width="12.85546875" customWidth="1"/>
    <col min="34" max="34" width="2.85546875" customWidth="1"/>
    <col min="35" max="35" width="22.85546875" customWidth="1"/>
    <col min="36" max="38" width="2.85546875" customWidth="1"/>
    <col min="39" max="39" width="1.85546875" customWidth="1"/>
    <col min="41" max="41" width="2.5703125" customWidth="1"/>
    <col min="42" max="42" width="25.7109375" customWidth="1"/>
    <col min="43" max="43" width="12.7109375" customWidth="1"/>
    <col min="44" max="44" width="6.7109375" customWidth="1"/>
    <col min="45" max="45" width="2.7109375" customWidth="1"/>
    <col min="46" max="46" width="26.85546875" customWidth="1"/>
    <col min="47" max="47" width="12.85546875" customWidth="1"/>
    <col min="48" max="48" width="4.85546875" customWidth="1"/>
    <col min="49" max="49" width="3.140625" customWidth="1"/>
    <col min="50" max="50" width="26.140625" customWidth="1"/>
    <col min="51" max="51" width="14.7109375" customWidth="1"/>
  </cols>
  <sheetData>
    <row r="1" spans="1:39" ht="7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33.75" customHeight="1" x14ac:dyDescent="0.25">
      <c r="A2" s="7"/>
      <c r="B2" s="171" t="str">
        <f ca="1">YEAR(TODAY()) &amp; " NHL Playoffs"</f>
        <v>2025 NHL Playoffs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7"/>
    </row>
    <row r="3" spans="1:39" ht="7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8.25" customHeight="1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7"/>
    </row>
    <row r="5" spans="1:39" s="9" customFormat="1" ht="96.75" customHeight="1" x14ac:dyDescent="0.25">
      <c r="A5" s="8"/>
      <c r="B5" s="11"/>
      <c r="C5" s="11"/>
      <c r="D5" s="142" t="s">
        <v>0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62"/>
      <c r="S5" s="104"/>
      <c r="T5" s="104"/>
      <c r="U5" s="104"/>
      <c r="V5" s="104"/>
      <c r="W5" s="143" t="s">
        <v>1</v>
      </c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05"/>
      <c r="AL5" s="105"/>
      <c r="AM5" s="8"/>
    </row>
    <row r="6" spans="1:39" ht="15.75" customHeight="1" x14ac:dyDescent="0.25">
      <c r="A6" s="7"/>
      <c r="B6" s="19"/>
      <c r="C6" s="19"/>
      <c r="D6" s="173" t="s">
        <v>2</v>
      </c>
      <c r="E6" s="173"/>
      <c r="F6" s="173"/>
      <c r="G6" s="173"/>
      <c r="H6" s="11"/>
      <c r="I6" s="173" t="s">
        <v>3</v>
      </c>
      <c r="J6" s="173"/>
      <c r="K6" s="173"/>
      <c r="L6" s="173"/>
      <c r="M6" s="11"/>
      <c r="N6" s="162" t="s">
        <v>4</v>
      </c>
      <c r="O6" s="162"/>
      <c r="P6" s="162"/>
      <c r="Q6" s="162"/>
      <c r="R6" s="61"/>
      <c r="S6" s="162" t="s">
        <v>5</v>
      </c>
      <c r="T6" s="162"/>
      <c r="U6" s="162"/>
      <c r="V6" s="107"/>
      <c r="W6" s="162" t="s">
        <v>6</v>
      </c>
      <c r="X6" s="162"/>
      <c r="Y6" s="162"/>
      <c r="Z6" s="162"/>
      <c r="AA6" s="107"/>
      <c r="AB6" s="173" t="s">
        <v>3</v>
      </c>
      <c r="AC6" s="173"/>
      <c r="AD6" s="173"/>
      <c r="AE6" s="173"/>
      <c r="AF6" s="11"/>
      <c r="AG6" s="173" t="s">
        <v>2</v>
      </c>
      <c r="AH6" s="173"/>
      <c r="AI6" s="173"/>
      <c r="AJ6" s="173"/>
      <c r="AK6" s="89"/>
      <c r="AL6" s="11"/>
      <c r="AM6" s="7"/>
    </row>
    <row r="7" spans="1:39" ht="32.25" customHeight="1" x14ac:dyDescent="0.25">
      <c r="A7" s="7"/>
      <c r="B7" s="106"/>
      <c r="C7" s="106"/>
      <c r="D7" s="143" t="s">
        <v>158</v>
      </c>
      <c r="E7" s="170"/>
      <c r="F7" s="170"/>
      <c r="G7" s="170"/>
      <c r="H7" s="104"/>
      <c r="I7" s="143" t="s">
        <v>7</v>
      </c>
      <c r="J7" s="170"/>
      <c r="K7" s="170"/>
      <c r="L7" s="170"/>
      <c r="M7" s="106"/>
      <c r="N7" s="142" t="s">
        <v>8</v>
      </c>
      <c r="O7" s="170"/>
      <c r="P7" s="170"/>
      <c r="Q7" s="170"/>
      <c r="R7" s="62"/>
      <c r="S7" s="142" t="s">
        <v>9</v>
      </c>
      <c r="T7" s="142"/>
      <c r="U7" s="142"/>
      <c r="V7" s="104"/>
      <c r="W7" s="142" t="s">
        <v>10</v>
      </c>
      <c r="X7" s="170"/>
      <c r="Y7" s="170"/>
      <c r="Z7" s="170"/>
      <c r="AA7" s="106"/>
      <c r="AB7" s="143" t="s">
        <v>11</v>
      </c>
      <c r="AC7" s="170"/>
      <c r="AD7" s="170"/>
      <c r="AE7" s="170"/>
      <c r="AF7" s="106"/>
      <c r="AG7" s="142" t="s">
        <v>12</v>
      </c>
      <c r="AH7" s="170"/>
      <c r="AI7" s="170"/>
      <c r="AJ7" s="170"/>
      <c r="AK7" s="62"/>
      <c r="AL7" s="106"/>
      <c r="AM7" s="7"/>
    </row>
    <row r="8" spans="1:39" x14ac:dyDescent="0.25">
      <c r="A8" s="7"/>
      <c r="B8" s="19"/>
      <c r="C8" s="19"/>
      <c r="D8" s="2"/>
      <c r="E8" s="172"/>
      <c r="F8" s="172"/>
      <c r="G8" s="17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61"/>
      <c r="AI8" s="161"/>
      <c r="AJ8" s="161"/>
      <c r="AK8" s="78"/>
      <c r="AL8" s="19"/>
      <c r="AM8" s="7"/>
    </row>
    <row r="9" spans="1:39" x14ac:dyDescent="0.25">
      <c r="A9" s="7"/>
      <c r="B9" s="19"/>
      <c r="C9" s="19"/>
      <c r="D9" s="2"/>
      <c r="E9" s="148" t="s">
        <v>13</v>
      </c>
      <c r="F9" s="148"/>
      <c r="G9" s="14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9"/>
      <c r="T9" s="87" t="s">
        <v>14</v>
      </c>
      <c r="U9" s="87"/>
      <c r="V9" s="88"/>
      <c r="W9" s="88"/>
      <c r="X9" s="19"/>
      <c r="Y9" s="19"/>
      <c r="Z9" s="19"/>
      <c r="AA9" s="19"/>
      <c r="AB9" s="19"/>
      <c r="AC9" s="19"/>
      <c r="AD9" s="19"/>
      <c r="AE9" s="19"/>
      <c r="AF9" s="19"/>
      <c r="AG9" s="148" t="s">
        <v>15</v>
      </c>
      <c r="AH9" s="148"/>
      <c r="AI9" s="148"/>
      <c r="AJ9" s="78"/>
      <c r="AK9" s="78"/>
      <c r="AL9" s="19"/>
      <c r="AM9" s="7"/>
    </row>
    <row r="10" spans="1:39" ht="39.950000000000003" customHeight="1" x14ac:dyDescent="0.25">
      <c r="A10" s="7"/>
      <c r="B10" s="140" t="s">
        <v>16</v>
      </c>
      <c r="C10" s="140"/>
      <c r="D10" s="174" t="s">
        <v>17</v>
      </c>
      <c r="E10" s="40" t="str">
        <f>Standings!C6 &amp; ". " &amp; Standings!D6 &amp; " " &amp; Standings!E6</f>
        <v>1. Winnipeg Jets</v>
      </c>
      <c r="F10" s="40"/>
      <c r="G10" s="146" t="s">
        <v>18</v>
      </c>
      <c r="H10" s="3"/>
      <c r="I10" s="3"/>
      <c r="J10" s="2"/>
      <c r="K10" s="2"/>
      <c r="L10" s="2"/>
      <c r="M10" s="2"/>
      <c r="N10" s="2"/>
      <c r="O10" s="2"/>
      <c r="P10" s="2"/>
      <c r="Q10" s="2"/>
      <c r="R10" s="43"/>
      <c r="S10" s="168" t="s">
        <v>17</v>
      </c>
      <c r="T10" s="37" t="str">
        <f xml:space="preserve">
IF(ISNUMBER(SEARCH(Standings!K6,W16)), "A" &amp; Standings!I6 &amp; ". " &amp; Standings!J6 &amp; " " &amp; Standings!K6,
IF(ISNUMBER(SEARCH(Standings!K7,W16)), "A" &amp; Standings!I7 &amp; ". " &amp; Standings!J7 &amp; " " &amp; Standings!K7,
IF(ISNUMBER(SEARCH(Standings!K8,W16)), "A" &amp; Standings!I8 &amp; ". " &amp; Standings!J8 &amp; " " &amp; Standings!K8,
IF(ISNUMBER(SEARCH(Standings!K10,W16)), "M" &amp; Standings!I10 &amp; ". " &amp; Standings!J10 &amp; " " &amp; Standings!K10,
IF(ISNUMBER(SEARCH(Standings!K11,W16)), "M" &amp; Standings!I11 &amp; ". " &amp; Standings!J11 &amp; " " &amp; Standings!K11,
IF(ISNUMBER(SEARCH(Standings!K12,W16)), "M" &amp; Standings!I12 &amp; ". " &amp; Standings!J12 &amp; " " &amp; Standings!K12,
IF(ISNUMBER(SEARCH(Standings!K14,W16)), "E" &amp; Standings!I14 &amp; ". " &amp; Standings!J14 &amp; " " &amp; Standings!K14,
IF(ISNUMBER(SEARCH(Standings!K15,W16)), "E" &amp; Standings!I15 &amp; ". " &amp; Standings!J15 &amp; " " &amp; Standings!K15,
"Selection Needed"
)
)
)
)
)
)
)
)</f>
        <v>Selection Needed</v>
      </c>
      <c r="U10" s="166" t="s">
        <v>17</v>
      </c>
      <c r="V10" s="110"/>
      <c r="W10" s="19"/>
      <c r="X10" s="19"/>
      <c r="Y10" s="19"/>
      <c r="Z10" s="21"/>
      <c r="AA10" s="19"/>
      <c r="AB10" s="19"/>
      <c r="AC10" s="19"/>
      <c r="AD10" s="19"/>
      <c r="AE10" s="46"/>
      <c r="AF10" s="46"/>
      <c r="AG10" s="146" t="s">
        <v>18</v>
      </c>
      <c r="AH10" s="42"/>
      <c r="AI10" s="40" t="str">
        <f>Standings!I6 &amp; ". " &amp; Standings!J6 &amp; " " &amp; Standings!K6</f>
        <v>1. Toronto Maple Leafs</v>
      </c>
      <c r="AJ10" s="144" t="s">
        <v>17</v>
      </c>
      <c r="AK10" s="141" t="s">
        <v>19</v>
      </c>
      <c r="AL10" s="141"/>
      <c r="AM10" s="7"/>
    </row>
    <row r="11" spans="1:39" ht="39.950000000000003" customHeight="1" x14ac:dyDescent="0.25">
      <c r="A11" s="7"/>
      <c r="B11" s="140"/>
      <c r="C11" s="140"/>
      <c r="D11" s="175"/>
      <c r="E11" s="129" t="str">
        <f>IF(Standings!F6&lt;Standings!F10, Standings!C14 &amp;". "&amp; Standings!D14&amp;" "&amp;Standings!E14, Standings!C15 &amp;". "&amp; Standings!D15&amp;" "&amp;Standings!E15)</f>
        <v>WC2. St. Louis Blues</v>
      </c>
      <c r="F11" s="39"/>
      <c r="G11" s="147"/>
      <c r="H11" s="16"/>
      <c r="I11" s="6"/>
      <c r="J11" s="148" t="s">
        <v>20</v>
      </c>
      <c r="K11" s="148"/>
      <c r="L11" s="148"/>
      <c r="M11" s="2"/>
      <c r="N11" s="2"/>
      <c r="O11" s="2"/>
      <c r="P11" s="2"/>
      <c r="Q11" s="2"/>
      <c r="R11" s="44"/>
      <c r="S11" s="169"/>
      <c r="T11" s="36" t="str">
        <f xml:space="preserve">
IF(ISNUMBER(SEARCH(Standings!E6,Q16)), "C" &amp; Standings!C6 &amp; ". " &amp; Standings!D6 &amp; " " &amp; Standings!E6,
IF(ISNUMBER(SEARCH(Standings!E7,Q16)), "C" &amp; Standings!C7 &amp; ". " &amp; Standings!D7 &amp; " " &amp; Standings!E7,
IF(ISNUMBER(SEARCH(Standings!E8,Q16)), "C" &amp; Standings!C8 &amp; ". " &amp; Standings!D8 &amp; " " &amp; Standings!E8,
IF(ISNUMBER(SEARCH(Standings!E10,Q16)), "P" &amp; Standings!C10 &amp; ". " &amp; Standings!D10 &amp; " " &amp; Standings!E10,
IF(ISNUMBER(SEARCH(Standings!E11,Q16)), "P" &amp; Standings!C11 &amp; ". " &amp; Standings!D11 &amp; " " &amp; Standings!E11,
IF(ISNUMBER(SEARCH(Standings!E12,Q16)), "P" &amp; Standings!C12 &amp; ". " &amp; Standings!D12 &amp; " " &amp; Standings!E12,
IF(ISNUMBER(SEARCH(Standings!E14,Q16)), "W" &amp; Standings!C14 &amp; ". " &amp; Standings!D14 &amp; " " &amp; Standings!E14,
IF(ISNUMBER(SEARCH(Standings!E15,Q16)), "W-" &amp; Standings!C15 &amp; ". " &amp; Standings!D15 &amp; " " &amp; Standings!E15,
"Selection Needed"
)
)
)
)
)
)
)
)</f>
        <v>Selection Needed</v>
      </c>
      <c r="U11" s="167"/>
      <c r="V11" s="109"/>
      <c r="W11" s="19"/>
      <c r="X11" s="19"/>
      <c r="Y11" s="19"/>
      <c r="Z11" s="20"/>
      <c r="AA11" s="19"/>
      <c r="AB11" s="148" t="s">
        <v>21</v>
      </c>
      <c r="AC11" s="148"/>
      <c r="AD11" s="149"/>
      <c r="AE11" s="31"/>
      <c r="AF11" s="19"/>
      <c r="AG11" s="147"/>
      <c r="AH11" s="41"/>
      <c r="AI11" s="39" t="str">
        <f>IF(Standings!L6&lt;Standings!L10, Standings!I14 &amp;". "&amp; Standings!J14&amp;" "&amp;Standings!K14, Standings!I15 &amp;". "&amp; Standings!J15&amp;" "&amp;Standings!K15)</f>
        <v>WC1. Ottawa Senators</v>
      </c>
      <c r="AJ11" s="145"/>
      <c r="AK11" s="141"/>
      <c r="AL11" s="141"/>
      <c r="AM11" s="7"/>
    </row>
    <row r="12" spans="1:39" ht="39.950000000000003" customHeight="1" x14ac:dyDescent="0.25">
      <c r="A12" s="7"/>
      <c r="B12" s="140"/>
      <c r="C12" s="140"/>
      <c r="D12" s="16"/>
      <c r="E12" s="17"/>
      <c r="F12" s="17"/>
      <c r="G12" s="2"/>
      <c r="H12" s="16"/>
      <c r="I12" s="174" t="s">
        <v>17</v>
      </c>
      <c r="J12" s="37" t="str">
        <f xml:space="preserve">
IF(ISNUMBER(SEARCH(Standings!E6,G10)), Standings!C6 &amp; ". " &amp; Standings!D6 &amp; " " &amp; Standings!E6,
IF(ISNUMBER(SEARCH(Standings!E7,G10)), Standings!C7 &amp; ". " &amp; Standings!D7 &amp; " " &amp; Standings!E7,
IF(ISNUMBER(SEARCH(Standings!E8,G10)), Standings!C8 &amp; ". " &amp; Standings!D8 &amp; " " &amp; Standings!E8,
IF(ISNUMBER(SEARCH(Standings!E10,G10)), Standings!C10 &amp; ". " &amp; Standings!D10 &amp; " " &amp; Standings!E10,
IF(ISNUMBER(SEARCH(Standings!E11,G10)), Standings!C11 &amp; ". " &amp; Standings!D11 &amp; " " &amp; Standings!E11,
IF(ISNUMBER(SEARCH(Standings!E12,G10)), Standings!C12 &amp; ". " &amp; Standings!D12 &amp; " " &amp; Standings!E12,
IF(ISNUMBER(SEARCH(Standings!E14,G10)), Standings!C14 &amp; ". " &amp; Standings!D14 &amp; " " &amp; Standings!E14,
IF(ISNUMBER(SEARCH(Standings!E15,G10)), Standings!C15 &amp; ". " &amp; Standings!D15 &amp; " " &amp; Standings!E15,
"Selection Needed"
)
)
)
)
)
)
)
)</f>
        <v>Selection Needed</v>
      </c>
      <c r="K12" s="37"/>
      <c r="L12" s="146" t="s">
        <v>18</v>
      </c>
      <c r="M12" s="3"/>
      <c r="N12" s="3"/>
      <c r="O12" s="2"/>
      <c r="P12" s="2"/>
      <c r="Q12" s="2"/>
      <c r="R12" s="44"/>
      <c r="S12" s="19"/>
      <c r="T12" s="38" t="s">
        <v>18</v>
      </c>
      <c r="U12" s="19"/>
      <c r="V12" s="49"/>
      <c r="W12" s="19"/>
      <c r="X12" s="19"/>
      <c r="Y12" s="19"/>
      <c r="Z12" s="55"/>
      <c r="AA12" s="46"/>
      <c r="AB12" s="146" t="s">
        <v>18</v>
      </c>
      <c r="AC12" s="42"/>
      <c r="AD12" s="37" t="str">
        <f xml:space="preserve">
IF(ISNUMBER(SEARCH(Standings!K6,AG10)), Standings!I6 &amp; ". " &amp; Standings!J6 &amp; " " &amp; Standings!K6,
IF(ISNUMBER(SEARCH(Standings!K7,AG10)), Standings!I7 &amp; ". " &amp; Standings!J7 &amp; " " &amp; Standings!K7,
IF(ISNUMBER(SEARCH(Standings!K8,AG10)), Standings!I8 &amp; ". " &amp; Standings!J8 &amp; " " &amp; Standings!K8,
IF(ISNUMBER(SEARCH(Standings!K10,AG10)), Standings!I10 &amp; ". " &amp; Standings!J10 &amp; " " &amp; Standings!K10,
IF(ISNUMBER(SEARCH(Standings!K11,AG10)), Standings!I11 &amp; ". " &amp; Standings!J11 &amp; " " &amp; Standings!K11,
IF(ISNUMBER(SEARCH(Standings!K12,AG10)), Standings!I12 &amp; ". " &amp; Standings!J12 &amp; " " &amp; Standings!K12,
IF(ISNUMBER(SEARCH(Standings!K14,AG10)), Standings!I14 &amp; ". " &amp; Standings!J14 &amp; " " &amp; Standings!K14,
IF(ISNUMBER(SEARCH(Standings!K15,AG10)), Standings!I15 &amp; ". " &amp; Standings!J15 &amp; " " &amp; Standings!K15,
"Selection Needed"
)
)
)
)
)
)
)
)</f>
        <v>Selection Needed</v>
      </c>
      <c r="AE12" s="144" t="s">
        <v>17</v>
      </c>
      <c r="AF12" s="19"/>
      <c r="AG12" s="19"/>
      <c r="AH12" s="19"/>
      <c r="AI12" s="17"/>
      <c r="AJ12" s="19"/>
      <c r="AK12" s="141"/>
      <c r="AL12" s="141"/>
      <c r="AM12" s="7"/>
    </row>
    <row r="13" spans="1:39" ht="39.950000000000003" customHeight="1" x14ac:dyDescent="0.25">
      <c r="A13" s="7"/>
      <c r="B13" s="140"/>
      <c r="C13" s="140"/>
      <c r="D13" s="2"/>
      <c r="E13" s="148" t="s">
        <v>22</v>
      </c>
      <c r="F13" s="148"/>
      <c r="G13" s="148"/>
      <c r="H13" s="16"/>
      <c r="I13" s="175"/>
      <c r="J13" s="36" t="str">
        <f xml:space="preserve">
IF(ISNUMBER(SEARCH(Standings!E6,G14)), Standings!C6 &amp; ". " &amp; Standings!D6 &amp; " " &amp; Standings!E6,
IF(ISNUMBER(SEARCH(Standings!E7,G14)), Standings!C7 &amp; ". " &amp; Standings!D7 &amp; " " &amp; Standings!E7,
IF(ISNUMBER(SEARCH(Standings!E8,G14)), Standings!C8 &amp; ". " &amp; Standings!D8 &amp; " " &amp; Standings!E8,
IF(ISNUMBER(SEARCH(Standings!E10,G14)), Standings!C10 &amp; ". " &amp; Standings!D10 &amp; " " &amp; Standings!E10,
IF(ISNUMBER(SEARCH(Standings!E11,G14)), Standings!C11 &amp; ". " &amp; Standings!D11 &amp; " " &amp; Standings!E11,
IF(ISNUMBER(SEARCH(Standings!E12,G14)), Standings!C12 &amp; ". " &amp; Standings!D12 &amp; " " &amp; Standings!E12,
IF(ISNUMBER(SEARCH(Standings!E14,G14)), Standings!C14 &amp; ". " &amp; Standings!D14 &amp; " " &amp; Standings!E14,
IF(ISNUMBER(SEARCH(Standings!E15,G14)), Standings!C15 &amp; ". " &amp; Standings!D15 &amp; " " &amp; Standings!E15,
"Selection Needed"
)
)
)
)
)
)
)
)</f>
        <v>Selection Needed</v>
      </c>
      <c r="K13" s="36"/>
      <c r="L13" s="147"/>
      <c r="M13" s="2"/>
      <c r="N13" s="4"/>
      <c r="O13" s="2"/>
      <c r="P13" s="2"/>
      <c r="Q13" s="2"/>
      <c r="R13" s="45"/>
      <c r="S13" s="19"/>
      <c r="T13" s="17"/>
      <c r="U13" s="19"/>
      <c r="V13" s="50"/>
      <c r="W13" s="19"/>
      <c r="X13" s="2"/>
      <c r="Y13" s="19"/>
      <c r="Z13" s="48"/>
      <c r="AA13" s="19"/>
      <c r="AB13" s="147"/>
      <c r="AC13" s="41"/>
      <c r="AD13" s="36" t="str">
        <f xml:space="preserve">
IF(ISNUMBER(SEARCH(Standings!K6,AG14)), Standings!I6 &amp; ". " &amp; Standings!J6 &amp; " " &amp; Standings!K6,
IF(ISNUMBER(SEARCH(Standings!K7,AG14)), Standings!I7 &amp; ". " &amp; Standings!J7 &amp; " " &amp; Standings!K7,
IF(ISNUMBER(SEARCH(Standings!K8,AG14)), Standings!I8 &amp; ". " &amp; Standings!J8 &amp; " " &amp; Standings!K8,
IF(ISNUMBER(SEARCH(Standings!K10,AG14)), Standings!I10 &amp; ". " &amp; Standings!J10 &amp; " " &amp; Standings!K10,
IF(ISNUMBER(SEARCH(Standings!K11,AG14)), Standings!I11 &amp; ". " &amp; Standings!J11 &amp; " " &amp; Standings!K11,
IF(ISNUMBER(SEARCH(Standings!K12,AG14)), Standings!I12 &amp; ". " &amp; Standings!J12 &amp; " " &amp; Standings!K12,
IF(ISNUMBER(SEARCH(Standings!K14,AG14)), Standings!I14 &amp; ". " &amp; Standings!J14 &amp; " " &amp; Standings!K14,
IF(ISNUMBER(SEARCH(Standings!K15,AG14)), Standings!I15 &amp; ". " &amp; Standings!J15 &amp; " " &amp; Standings!K15,
"Selection Needed"
)
)
)
)
)
)
)
)</f>
        <v>Selection Needed</v>
      </c>
      <c r="AE13" s="145"/>
      <c r="AF13" s="19"/>
      <c r="AG13" s="148" t="s">
        <v>23</v>
      </c>
      <c r="AH13" s="148"/>
      <c r="AI13" s="148"/>
      <c r="AJ13" s="86"/>
      <c r="AK13" s="141"/>
      <c r="AL13" s="141"/>
      <c r="AM13" s="7"/>
    </row>
    <row r="14" spans="1:39" ht="39.950000000000003" customHeight="1" x14ac:dyDescent="0.25">
      <c r="A14" s="7"/>
      <c r="B14" s="140"/>
      <c r="C14" s="140"/>
      <c r="D14" s="174" t="s">
        <v>17</v>
      </c>
      <c r="E14" s="40" t="str">
        <f>Standings!C7 &amp; ". " &amp; Standings!D7 &amp; " " &amp; Standings!E7</f>
        <v>2. Dallas Stars</v>
      </c>
      <c r="F14" s="40"/>
      <c r="G14" s="146" t="s">
        <v>18</v>
      </c>
      <c r="H14" s="3"/>
      <c r="I14" s="5"/>
      <c r="J14" s="17"/>
      <c r="K14" s="17"/>
      <c r="L14" s="2"/>
      <c r="M14" s="2"/>
      <c r="N14" s="6"/>
      <c r="O14" s="2"/>
      <c r="P14" s="2"/>
      <c r="Q14" s="2"/>
      <c r="R14" s="111"/>
      <c r="S14" s="19"/>
      <c r="T14" s="19"/>
      <c r="U14" s="19"/>
      <c r="V14" s="52"/>
      <c r="W14" s="19"/>
      <c r="X14" s="2"/>
      <c r="Y14" s="19"/>
      <c r="Z14" s="51"/>
      <c r="AA14" s="19"/>
      <c r="AB14" s="30"/>
      <c r="AC14" s="2"/>
      <c r="AD14" s="17"/>
      <c r="AE14" s="59"/>
      <c r="AF14" s="46"/>
      <c r="AG14" s="146" t="s">
        <v>18</v>
      </c>
      <c r="AH14" s="42"/>
      <c r="AI14" s="40" t="str">
        <f>Standings!I7 &amp; ". " &amp; Standings!J7 &amp; " " &amp; Standings!K7</f>
        <v>2. Tampa Bay Lightning</v>
      </c>
      <c r="AJ14" s="144" t="s">
        <v>17</v>
      </c>
      <c r="AK14" s="141"/>
      <c r="AL14" s="141"/>
      <c r="AM14" s="7"/>
    </row>
    <row r="15" spans="1:39" ht="39.950000000000003" customHeight="1" x14ac:dyDescent="0.25">
      <c r="A15" s="7"/>
      <c r="B15" s="140"/>
      <c r="C15" s="140"/>
      <c r="D15" s="175"/>
      <c r="E15" s="39" t="str">
        <f>Standings!C8 &amp; ". " &amp; Standings!D8 &amp; " " &amp; Standings!E8</f>
        <v>3. Colorado Avalanche</v>
      </c>
      <c r="F15" s="39"/>
      <c r="G15" s="147"/>
      <c r="H15" s="2"/>
      <c r="I15" s="2"/>
      <c r="J15" s="2"/>
      <c r="K15" s="2"/>
      <c r="L15" s="2"/>
      <c r="M15" s="2"/>
      <c r="N15" s="5"/>
      <c r="O15" s="148" t="s">
        <v>24</v>
      </c>
      <c r="P15" s="148"/>
      <c r="Q15" s="148"/>
      <c r="R15" s="112"/>
      <c r="S15" s="20"/>
      <c r="T15" s="19"/>
      <c r="U15" s="22"/>
      <c r="V15" s="48"/>
      <c r="W15" s="148" t="s">
        <v>25</v>
      </c>
      <c r="X15" s="148"/>
      <c r="Y15" s="148"/>
      <c r="Z15" s="52"/>
      <c r="AA15" s="19"/>
      <c r="AB15" s="19"/>
      <c r="AC15" s="19"/>
      <c r="AD15" s="22"/>
      <c r="AE15" s="19"/>
      <c r="AF15" s="20"/>
      <c r="AG15" s="147"/>
      <c r="AH15" s="41"/>
      <c r="AI15" s="39" t="str">
        <f>Standings!I8 &amp; ". " &amp; Standings!J8 &amp; " " &amp; Standings!K8</f>
        <v>3. Florida Panthers</v>
      </c>
      <c r="AJ15" s="145"/>
      <c r="AK15" s="141"/>
      <c r="AL15" s="141"/>
      <c r="AM15" s="7"/>
    </row>
    <row r="16" spans="1:39" ht="39.950000000000003" customHeight="1" x14ac:dyDescent="0.25">
      <c r="A16" s="7"/>
      <c r="B16" s="19"/>
      <c r="C16" s="19"/>
      <c r="D16" s="16"/>
      <c r="E16" s="19"/>
      <c r="F16" s="2"/>
      <c r="G16" s="2"/>
      <c r="H16" s="2"/>
      <c r="I16" s="2"/>
      <c r="J16" s="2"/>
      <c r="K16" s="2"/>
      <c r="L16" s="2"/>
      <c r="M16" s="2"/>
      <c r="N16" s="163" t="s">
        <v>17</v>
      </c>
      <c r="O16" s="34" t="str">
        <f xml:space="preserve">
IF(ISNUMBER(SEARCH(Standings!E6,L12)), "C" &amp; Standings!C6 &amp; ". " &amp; Standings!D6 &amp; " " &amp; Standings!E6,
IF(ISNUMBER(SEARCH(Standings!E7,L12)), "C" &amp; Standings!C7 &amp; ". " &amp; Standings!D7 &amp; " " &amp; Standings!E7,
IF(ISNUMBER(SEARCH(Standings!E8,L12)), "C" &amp; Standings!C8 &amp; ". " &amp; Standings!D8 &amp; " " &amp; Standings!E8,
IF(ISNUMBER(SEARCH(Standings!E10,L12)), "P" &amp; Standings!C10 &amp; ". " &amp; Standings!D10 &amp; " " &amp; Standings!E10,
IF(ISNUMBER(SEARCH(Standings!E11,L12)), "P" &amp; Standings!C11 &amp; ". " &amp; Standings!D11 &amp; " " &amp; Standings!E11,
IF(ISNUMBER(SEARCH(Standings!E12,L12)), "P" &amp; Standings!C12 &amp; ". " &amp; Standings!D12 &amp; " " &amp; Standings!E12,
IF(ISNUMBER(SEARCH(Standings!E14,L12)), Standings!C14 &amp; ". " &amp; Standings!D14 &amp; " " &amp; Standings!E14,
IF(ISNUMBER(SEARCH(Standings!E15,L12)), Standings!C15 &amp; ". " &amp; Standings!D15 &amp; " " &amp; Standings!E15,
"Selection Needed"
)
)
)
)
)
)
)
)</f>
        <v>Selection Needed</v>
      </c>
      <c r="P16" s="34"/>
      <c r="Q16" s="165" t="s">
        <v>18</v>
      </c>
      <c r="R16" s="113"/>
      <c r="S16" s="20"/>
      <c r="T16" s="19"/>
      <c r="U16" s="27"/>
      <c r="V16" s="47"/>
      <c r="W16" s="146" t="s">
        <v>18</v>
      </c>
      <c r="X16" s="42"/>
      <c r="Y16" s="37" t="str">
        <f xml:space="preserve">
IF(ISNUMBER(SEARCH(Standings!K6,AB12)), "A" &amp; Standings!I6 &amp; ". " &amp; Standings!J6 &amp; " " &amp; Standings!K6,
IF(ISNUMBER(SEARCH(Standings!K7,AB12)), "A" &amp; Standings!I7 &amp; ". " &amp; Standings!J7 &amp; " " &amp; Standings!K7,
IF(ISNUMBER(SEARCH(Standings!K8,AB12)), "A" &amp; Standings!I8 &amp; ". " &amp; Standings!J8 &amp; " " &amp; Standings!K8,
IF(ISNUMBER(SEARCH(Standings!K10,AB12)), "M" &amp; Standings!I10 &amp; ". " &amp; Standings!J10 &amp; " " &amp; Standings!K10,
IF(ISNUMBER(SEARCH(Standings!K11,AB12)), "M" &amp; Standings!I11 &amp; ". " &amp; Standings!J11 &amp; " " &amp; Standings!K11,
IF(ISNUMBER(SEARCH(Standings!K12,AB12)), "M" &amp; Standings!I12 &amp; ". " &amp; Standings!J12 &amp; " " &amp; Standings!K12,
IF(ISNUMBER(SEARCH(Standings!K14,AB12)), Standings!I14 &amp; ". " &amp; Standings!J14 &amp; " " &amp; Standings!K14,
IF(ISNUMBER(SEARCH(Standings!K15,AB12)), Standings!I15 &amp; ". " &amp; Standings!J15 &amp; " " &amp; Standings!K15,
"Selection Needed"
)
)
)
)
)
)
)
)</f>
        <v>Selection Needed</v>
      </c>
      <c r="Z16" s="144" t="s">
        <v>17</v>
      </c>
      <c r="AA16" s="19"/>
      <c r="AB16" s="19"/>
      <c r="AC16" s="19"/>
      <c r="AD16" s="27"/>
      <c r="AE16" s="19"/>
      <c r="AF16" s="20"/>
      <c r="AG16" s="19"/>
      <c r="AH16" s="19"/>
      <c r="AI16" s="19"/>
      <c r="AJ16" s="19"/>
      <c r="AK16" s="19"/>
      <c r="AL16" s="19"/>
      <c r="AM16" s="7"/>
    </row>
    <row r="17" spans="1:42" ht="39.950000000000003" customHeight="1" x14ac:dyDescent="0.25">
      <c r="A17" s="7"/>
      <c r="B17" s="29"/>
      <c r="C17" s="29"/>
      <c r="D17" s="2"/>
      <c r="E17" s="148" t="s">
        <v>26</v>
      </c>
      <c r="F17" s="148"/>
      <c r="G17" s="148"/>
      <c r="H17" s="2"/>
      <c r="I17" s="2"/>
      <c r="J17" s="2"/>
      <c r="K17" s="2"/>
      <c r="L17" s="2"/>
      <c r="M17" s="2"/>
      <c r="N17" s="164"/>
      <c r="O17" s="35" t="str">
        <f xml:space="preserve">
IF(ISNUMBER(SEARCH(Standings!E6,L20)), "C" &amp; Standings!C6 &amp; ". " &amp; Standings!D6 &amp; " " &amp; Standings!E6,
IF(ISNUMBER(SEARCH(Standings!E7,L20)), "C" &amp; Standings!C7 &amp; ". " &amp; Standings!D7 &amp; " " &amp; Standings!E7,
IF(ISNUMBER(SEARCH(Standings!E8,L20)), "C" &amp; Standings!C8 &amp; ". " &amp; Standings!D8 &amp; " " &amp; Standings!E8,
IF(ISNUMBER(SEARCH(Standings!E10,L20)), "P" &amp; Standings!C10 &amp; ". " &amp; Standings!D10 &amp; " " &amp; Standings!E10,
IF(ISNUMBER(SEARCH(Standings!E11,L20)), "P" &amp; Standings!C11 &amp; ". " &amp; Standings!D11 &amp; " " &amp; Standings!E11,
IF(ISNUMBER(SEARCH(Standings!E12,L20)), "P" &amp; Standings!C12 &amp; ". " &amp; Standings!D12 &amp; " " &amp; Standings!E12,
IF(ISNUMBER(SEARCH(Standings!E14,L20)), Standings!C14 &amp; ". " &amp; Standings!D14 &amp; " " &amp; Standings!E14,
IF(ISNUMBER(SEARCH(Standings!E15,L20)), Standings!C15 &amp; ". " &amp; Standings!D15 &amp; " " &amp; Standings!E15,
"Selection Needed"
)
)
)
)
)
)
)
)</f>
        <v>Selection Needed</v>
      </c>
      <c r="P17" s="35"/>
      <c r="Q17" s="165"/>
      <c r="R17" s="108"/>
      <c r="S17" s="23"/>
      <c r="T17" s="19"/>
      <c r="U17" s="19"/>
      <c r="V17" s="19"/>
      <c r="W17" s="147"/>
      <c r="X17" s="41"/>
      <c r="Y17" s="36" t="str">
        <f xml:space="preserve">
IF(ISNUMBER(SEARCH(Standings!K6,AB20)), "A" &amp; Standings!I6 &amp; ". " &amp; Standings!J6 &amp; " " &amp; Standings!K6,
IF(ISNUMBER(SEARCH(Standings!K7,AB20)), "A" &amp; Standings!I7 &amp; ". " &amp; Standings!J7 &amp; " " &amp; Standings!K7,
IF(ISNUMBER(SEARCH(Standings!K8,AB20)), "A" &amp; Standings!I8 &amp; ". " &amp; Standings!J8 &amp; " " &amp; Standings!K8,
IF(ISNUMBER(SEARCH(Standings!K10,AB20)), "M" &amp; Standings!I10 &amp; ". " &amp; Standings!J10 &amp; " " &amp; Standings!K10,
IF(ISNUMBER(SEARCH(Standings!K11,AB20)), "M" &amp; Standings!I11 &amp; ". " &amp; Standings!J11 &amp; " " &amp; Standings!K11,
IF(ISNUMBER(SEARCH(Standings!K12,AB20)), "M" &amp; Standings!I12 &amp; ". " &amp; Standings!J12 &amp; " " &amp; Standings!K12,
IF(ISNUMBER(SEARCH(Standings!K14,AB20)), Standings!I14 &amp; ". " &amp; Standings!J14 &amp; " " &amp; Standings!K14,
IF(ISNUMBER(SEARCH(Standings!K15,AB20)), Standings!I15 &amp; ". " &amp; Standings!J15 &amp; " " &amp; Standings!K15,
"Selection Needed"
)
)
)
)
)
)
)
)</f>
        <v>Selection Needed</v>
      </c>
      <c r="Z17" s="145"/>
      <c r="AA17" s="19"/>
      <c r="AB17" s="19"/>
      <c r="AC17" s="19"/>
      <c r="AD17" s="19"/>
      <c r="AE17" s="19"/>
      <c r="AF17" s="23"/>
      <c r="AG17" s="148" t="s">
        <v>27</v>
      </c>
      <c r="AH17" s="148"/>
      <c r="AI17" s="148"/>
      <c r="AJ17" s="86"/>
      <c r="AK17" s="128"/>
      <c r="AL17" s="19"/>
      <c r="AM17" s="7"/>
    </row>
    <row r="18" spans="1:42" ht="39.950000000000003" customHeight="1" x14ac:dyDescent="0.25">
      <c r="A18" s="7"/>
      <c r="B18" s="140" t="s">
        <v>28</v>
      </c>
      <c r="C18" s="140"/>
      <c r="D18" s="174" t="s">
        <v>17</v>
      </c>
      <c r="E18" s="40" t="str">
        <f>Standings!C10 &amp; ". " &amp; Standings!D10 &amp; " " &amp; Standings!E10</f>
        <v>1. Vegas Golden Knights</v>
      </c>
      <c r="F18" s="40"/>
      <c r="G18" s="146" t="s">
        <v>18</v>
      </c>
      <c r="H18" s="3"/>
      <c r="I18" s="3"/>
      <c r="J18" s="2"/>
      <c r="K18" s="2"/>
      <c r="L18" s="2"/>
      <c r="M18" s="2"/>
      <c r="N18" s="4"/>
      <c r="O18" s="17"/>
      <c r="P18" s="18"/>
      <c r="Q18" s="2"/>
      <c r="R18" s="2"/>
      <c r="S18" s="19"/>
      <c r="T18" s="30"/>
      <c r="U18" s="30"/>
      <c r="V18" s="30"/>
      <c r="W18" s="30"/>
      <c r="X18" s="2"/>
      <c r="Y18" s="17"/>
      <c r="Z18" s="53"/>
      <c r="AA18" s="30"/>
      <c r="AB18" s="30"/>
      <c r="AC18" s="30"/>
      <c r="AD18" s="30"/>
      <c r="AE18" s="58"/>
      <c r="AF18" s="46"/>
      <c r="AG18" s="146" t="s">
        <v>18</v>
      </c>
      <c r="AH18" s="42"/>
      <c r="AI18" s="40" t="str">
        <f>Standings!I10 &amp; ". " &amp; Standings!J10 &amp; " " &amp; Standings!K10</f>
        <v>1. Washington Capitals</v>
      </c>
      <c r="AJ18" s="144" t="s">
        <v>17</v>
      </c>
      <c r="AK18" s="141" t="s">
        <v>29</v>
      </c>
      <c r="AL18" s="141"/>
      <c r="AM18" s="7"/>
      <c r="AP18" s="10"/>
    </row>
    <row r="19" spans="1:42" ht="39.950000000000003" customHeight="1" x14ac:dyDescent="0.25">
      <c r="A19" s="7"/>
      <c r="B19" s="140"/>
      <c r="C19" s="140"/>
      <c r="D19" s="175"/>
      <c r="E19" s="39" t="str">
        <f xml:space="preserve">
IF(ISNUMBER(SEARCH(Standings!E14,E11)), Standings!C15 &amp; ". " &amp; Standings!D15 &amp; " " &amp; Standings!E15,
IF(ISNUMBER(SEARCH(Standings!E15,E11)), Standings!C14 &amp; ". " &amp; Standings!D14 &amp; " " &amp; Standings!E14,
"Error"
))</f>
        <v>WC1. Minnesota Wild</v>
      </c>
      <c r="F19" s="39"/>
      <c r="G19" s="147"/>
      <c r="H19" s="2"/>
      <c r="I19" s="6"/>
      <c r="J19" s="148" t="s">
        <v>30</v>
      </c>
      <c r="K19" s="148"/>
      <c r="L19" s="148"/>
      <c r="M19" s="2"/>
      <c r="N19" s="6"/>
      <c r="O19" s="2"/>
      <c r="P19" s="2"/>
      <c r="Q19" s="2"/>
      <c r="R19" s="2"/>
      <c r="S19" s="19"/>
      <c r="T19" s="31"/>
      <c r="U19" s="31"/>
      <c r="V19" s="31"/>
      <c r="W19" s="31"/>
      <c r="X19" s="2"/>
      <c r="Y19" s="31"/>
      <c r="Z19" s="54"/>
      <c r="AA19" s="31"/>
      <c r="AB19" s="148" t="s">
        <v>31</v>
      </c>
      <c r="AC19" s="148"/>
      <c r="AD19" s="149"/>
      <c r="AE19" s="31"/>
      <c r="AF19" s="19"/>
      <c r="AG19" s="147"/>
      <c r="AH19" s="41"/>
      <c r="AI19" s="39" t="str">
        <f xml:space="preserve">
IF(ISNUMBER(SEARCH(Standings!K14,AI11)), Standings!I15 &amp; ". " &amp; Standings!J15 &amp; " " &amp; Standings!K15,
IF(ISNUMBER(SEARCH(Standings!K15,AI11)), Standings!I14 &amp; ". " &amp; Standings!J14 &amp; " " &amp; Standings!K14,
"Error"
))</f>
        <v>WC2. Montréal Canadiens</v>
      </c>
      <c r="AJ19" s="145"/>
      <c r="AK19" s="141"/>
      <c r="AL19" s="141"/>
      <c r="AM19" s="7"/>
      <c r="AP19" s="1"/>
    </row>
    <row r="20" spans="1:42" ht="39.950000000000003" customHeight="1" x14ac:dyDescent="0.4">
      <c r="A20" s="7"/>
      <c r="B20" s="140"/>
      <c r="C20" s="140"/>
      <c r="D20" s="16"/>
      <c r="E20" s="19"/>
      <c r="F20" s="2"/>
      <c r="G20" s="2"/>
      <c r="H20" s="16"/>
      <c r="I20" s="174" t="s">
        <v>17</v>
      </c>
      <c r="J20" s="36" t="str">
        <f xml:space="preserve">
IF(ISNUMBER(SEARCH(Standings!E6,G18)), Standings!C6 &amp; ". " &amp; Standings!D6 &amp; " " &amp; Standings!E6,
IF(ISNUMBER(SEARCH(Standings!E7,G18)), Standings!C7 &amp; ". " &amp; Standings!D7 &amp; " " &amp; Standings!E7,
IF(ISNUMBER(SEARCH(Standings!E8,G18)), Standings!C8 &amp; ". " &amp; Standings!D8 &amp; " " &amp; Standings!E8,
IF(ISNUMBER(SEARCH(Standings!E10,G18)), Standings!C10 &amp; ". " &amp; Standings!D10 &amp; " " &amp; Standings!E10,
IF(ISNUMBER(SEARCH(Standings!E11,G18)), Standings!C11 &amp; ". " &amp; Standings!D11 &amp; " " &amp; Standings!E11,
IF(ISNUMBER(SEARCH(Standings!E12,G18)), Standings!C12 &amp; ". " &amp; Standings!D12 &amp; " " &amp; Standings!E12,
IF(ISNUMBER(SEARCH(Standings!E14,G18)), Standings!C14 &amp; ". " &amp; Standings!D14 &amp; " " &amp; Standings!E14,
IF(ISNUMBER(SEARCH(Standings!E15,G18)), Standings!C15 &amp; ". " &amp; Standings!D15 &amp; " " &amp; Standings!E15,
"Selection Needed"
)
)
)
)
)
)
)
)</f>
        <v>Selection Needed</v>
      </c>
      <c r="K20" s="37"/>
      <c r="L20" s="146" t="s">
        <v>18</v>
      </c>
      <c r="M20" s="3"/>
      <c r="N20" s="5"/>
      <c r="O20" s="2"/>
      <c r="P20" s="2"/>
      <c r="Q20" s="153" t="s">
        <v>32</v>
      </c>
      <c r="R20" s="153"/>
      <c r="S20" s="153"/>
      <c r="T20" s="153"/>
      <c r="U20" s="153"/>
      <c r="V20" s="153"/>
      <c r="W20" s="153"/>
      <c r="X20" s="2"/>
      <c r="Y20" s="32"/>
      <c r="Z20" s="56"/>
      <c r="AA20" s="57"/>
      <c r="AB20" s="146" t="s">
        <v>18</v>
      </c>
      <c r="AC20" s="42"/>
      <c r="AD20" s="37" t="str">
        <f xml:space="preserve">
IF(ISNUMBER(SEARCH(Standings!K6,AG18)), Standings!I6 &amp; ". " &amp; Standings!J6 &amp; " " &amp; Standings!K6,
IF(ISNUMBER(SEARCH(Standings!K7,AG18)), Standings!I7 &amp; ". " &amp; Standings!J7 &amp; " " &amp; Standings!K7,
IF(ISNUMBER(SEARCH(Standings!K8,AG18)), Standings!I8 &amp; ". " &amp; Standings!J8 &amp; " " &amp; Standings!K8,
IF(ISNUMBER(SEARCH(Standings!K10,AG18)), Standings!I10 &amp; ". " &amp; Standings!J10 &amp; " " &amp; Standings!K10,
IF(ISNUMBER(SEARCH(Standings!K11,AG18)), Standings!I11 &amp; ". " &amp; Standings!J11 &amp; " " &amp; Standings!K11,
IF(ISNUMBER(SEARCH(Standings!K12,AG18)), Standings!I12 &amp; ". " &amp; Standings!J12 &amp; " " &amp; Standings!K12,
IF(ISNUMBER(SEARCH(Standings!K14,AG18)), Standings!I14 &amp; ". " &amp; Standings!J14 &amp; " " &amp; Standings!K14,
IF(ISNUMBER(SEARCH(Standings!K15,AG18)), Standings!I15 &amp; ". " &amp; Standings!J15 &amp; " " &amp; Standings!K15,
"Selection Needed"
)
)
)
)
)
)
)
)</f>
        <v>Selection Needed</v>
      </c>
      <c r="AE20" s="144" t="s">
        <v>17</v>
      </c>
      <c r="AF20" s="19"/>
      <c r="AG20" s="19"/>
      <c r="AH20" s="19"/>
      <c r="AI20" s="19"/>
      <c r="AJ20" s="19"/>
      <c r="AK20" s="141"/>
      <c r="AL20" s="141"/>
      <c r="AM20" s="7"/>
      <c r="AP20" s="1"/>
    </row>
    <row r="21" spans="1:42" ht="39.950000000000003" customHeight="1" x14ac:dyDescent="0.25">
      <c r="A21" s="7"/>
      <c r="B21" s="140"/>
      <c r="C21" s="140"/>
      <c r="D21" s="2"/>
      <c r="E21" s="148" t="s">
        <v>33</v>
      </c>
      <c r="F21" s="148"/>
      <c r="G21" s="148"/>
      <c r="H21" s="16"/>
      <c r="I21" s="175"/>
      <c r="J21" s="36" t="str">
        <f xml:space="preserve">
IF(ISNUMBER(SEARCH(Standings!E6,G22)), Standings!C6 &amp; ". " &amp; Standings!D6 &amp; " " &amp; Standings!E6,
IF(ISNUMBER(SEARCH(Standings!E7,G22)), Standings!C7 &amp; ". " &amp; Standings!D7 &amp; " " &amp; Standings!E7,
IF(ISNUMBER(SEARCH(Standings!E8,G22)), Standings!C8 &amp; ". " &amp; Standings!D8 &amp; " " &amp; Standings!E8,
IF(ISNUMBER(SEARCH(Standings!E10,G22)), Standings!C10 &amp; ". " &amp; Standings!D10 &amp; " " &amp; Standings!E10,
IF(ISNUMBER(SEARCH(Standings!E11,G22)), Standings!C11 &amp; ". " &amp; Standings!D11 &amp; " " &amp; Standings!E11,
IF(ISNUMBER(SEARCH(Standings!E12,G22)), Standings!C12 &amp; ". " &amp; Standings!D12 &amp; " " &amp; Standings!E12,
IF(ISNUMBER(SEARCH(Standings!E14,G22)), Standings!C14 &amp; ". " &amp; Standings!D14 &amp; " " &amp; Standings!E14,
IF(ISNUMBER(SEARCH(Standings!E15,G22)), Standings!C15 &amp; ". " &amp; Standings!D15 &amp; " " &amp; Standings!E15,
"Selection Needed"
)
)
)
)
)
)
)
)</f>
        <v>Selection Needed</v>
      </c>
      <c r="K21" s="36"/>
      <c r="L21" s="147"/>
      <c r="M21" s="2"/>
      <c r="N21" s="2"/>
      <c r="O21" s="2"/>
      <c r="P21" s="2"/>
      <c r="Q21" s="150" t="str">
        <f xml:space="preserve">
IF(ISNUMBER(SEARCH(Standings!E6,T12)), Standings!D6 &amp; " " &amp; Standings!E6,
IF(ISNUMBER(SEARCH(Standings!E7,T12)),Standings!D7 &amp; " " &amp; Standings!E7,
IF(ISNUMBER(SEARCH(Standings!E8,T12)),Standings!D8 &amp; " " &amp; Standings!E8,
IF(ISNUMBER(SEARCH(Standings!E10,T12)),Standings!D10 &amp; " " &amp; Standings!E10,
IF(ISNUMBER(SEARCH(Standings!E11,T12)),Standings!D11 &amp; " " &amp; Standings!E11,
IF(ISNUMBER(SEARCH(Standings!E12,T12)),Standings!D12 &amp; " " &amp; Standings!E12,
IF(ISNUMBER(SEARCH(Standings!E14,T12)),Standings!D14 &amp; " " &amp; Standings!E14,
IF(ISNUMBER(SEARCH(Standings!E15,T12)),Standings!D15 &amp; " " &amp; Standings!E15,
IF(ISNUMBER(SEARCH(Standings!E16,T12)),Standings!D16 &amp; " " &amp; Standings!E16,
IF(ISNUMBER(SEARCH(Standings!E17,T12)),Standings!D17 &amp; " " &amp; Standings!E17,
IF(ISNUMBER(SEARCH(Standings!K6,T12)),Standings!J6 &amp; " " &amp; Standings!K6,
IF(ISNUMBER(SEARCH(Standings!K7,T12)),Standings!J7 &amp; " " &amp; Standings!K7,
IF(ISNUMBER(SEARCH(Standings!K8,T12)),Standings!J8 &amp; " " &amp; Standings!K8,
IF(ISNUMBER(SEARCH(Standings!K10,T12)),Standings!J10 &amp; " " &amp; Standings!K10,
IF(ISNUMBER(SEARCH(Standings!K11,T12)),Standings!J11 &amp; " " &amp; Standings!K11,
IF(ISNUMBER(SEARCH(Standings!K12,T12)),Standings!J12 &amp; " " &amp; Standings!K12,
IF(ISNUMBER(SEARCH(Standings!K14,T12)),Standings!J14 &amp; " " &amp; Standings!K14,
IF(ISNUMBER(SEARCH(Standings!K15,T12)),Standings!J15 &amp; " " &amp; Standings!K15,
IF(ISNUMBER(SEARCH(Standings!K16,T12)),Standings!J16 &amp; " " &amp; Standings!K16,
IF(ISNUMBER(SEARCH(Standings!K17,T12)),Standings!J17 &amp; " " &amp; Standings!K17,
"TBD"
)
)
)
)
)
)
)
)
)
)
)
)
)
)
)
)
)
)
)
)</f>
        <v>TBD</v>
      </c>
      <c r="R21" s="151"/>
      <c r="S21" s="151"/>
      <c r="T21" s="151"/>
      <c r="U21" s="151"/>
      <c r="V21" s="151"/>
      <c r="W21" s="152"/>
      <c r="X21" s="33"/>
      <c r="Y21" s="33"/>
      <c r="Z21" s="33"/>
      <c r="AA21" s="19"/>
      <c r="AB21" s="147"/>
      <c r="AC21" s="41"/>
      <c r="AD21" s="36" t="str">
        <f xml:space="preserve">
IF(ISNUMBER(SEARCH(Standings!K6,AG22)), Standings!I6 &amp; ". " &amp; Standings!J6 &amp; " " &amp; Standings!K6,
IF(ISNUMBER(SEARCH(Standings!K7,AG22)), Standings!I7 &amp; ". " &amp; Standings!J7 &amp; " " &amp; Standings!K7,
IF(ISNUMBER(SEARCH(Standings!K8,AG22)), Standings!I8 &amp; ". " &amp; Standings!J8 &amp; " " &amp; Standings!K8,
IF(ISNUMBER(SEARCH(Standings!K10,AG22)), Standings!I10 &amp; ". " &amp; Standings!J10 &amp; " " &amp; Standings!K10,
IF(ISNUMBER(SEARCH(Standings!K11,AG22)), Standings!I11 &amp; ". " &amp; Standings!J11 &amp; " " &amp; Standings!K11,
IF(ISNUMBER(SEARCH(Standings!K12,AG22)), Standings!I12 &amp; ". " &amp; Standings!J12 &amp; " " &amp; Standings!K12,
IF(ISNUMBER(SEARCH(Standings!K14,AG22)), Standings!I14 &amp; ". " &amp; Standings!J14 &amp; " " &amp; Standings!K14,
IF(ISNUMBER(SEARCH(Standings!K15,AG22)), Standings!I15 &amp; ". " &amp; Standings!J15 &amp; " " &amp; Standings!K15,
"Selection Needed"
)
)
)
)
)
)
)
)</f>
        <v>Selection Needed</v>
      </c>
      <c r="AE21" s="145"/>
      <c r="AF21" s="19"/>
      <c r="AG21" s="148" t="s">
        <v>34</v>
      </c>
      <c r="AH21" s="148"/>
      <c r="AI21" s="148"/>
      <c r="AJ21" s="86"/>
      <c r="AK21" s="141"/>
      <c r="AL21" s="141"/>
      <c r="AM21" s="7"/>
      <c r="AP21" s="1"/>
    </row>
    <row r="22" spans="1:42" ht="39.950000000000003" customHeight="1" x14ac:dyDescent="0.25">
      <c r="A22" s="7"/>
      <c r="B22" s="140"/>
      <c r="C22" s="140"/>
      <c r="D22" s="174" t="s">
        <v>17</v>
      </c>
      <c r="E22" s="40" t="str">
        <f>Standings!C11 &amp; ". " &amp; Standings!D11 &amp; " " &amp; Standings!E11</f>
        <v>2. Los Angeles Kings</v>
      </c>
      <c r="F22" s="40"/>
      <c r="G22" s="146" t="s">
        <v>18</v>
      </c>
      <c r="H22" s="3"/>
      <c r="I22" s="5"/>
      <c r="J22" s="17"/>
      <c r="K22" s="17"/>
      <c r="L22" s="2"/>
      <c r="M22" s="2"/>
      <c r="N22" s="2"/>
      <c r="O22" s="2"/>
      <c r="P22" s="2"/>
      <c r="Q22" s="154" t="s">
        <v>35</v>
      </c>
      <c r="R22" s="155"/>
      <c r="S22" s="156"/>
      <c r="T22" s="156"/>
      <c r="U22" s="156"/>
      <c r="V22" s="84"/>
      <c r="W22" s="159" t="s">
        <v>36</v>
      </c>
      <c r="X22" s="19"/>
      <c r="Y22" s="19"/>
      <c r="Z22" s="19"/>
      <c r="AA22" s="19"/>
      <c r="AB22" s="30"/>
      <c r="AC22" s="2"/>
      <c r="AD22" s="17"/>
      <c r="AE22" s="59"/>
      <c r="AF22" s="46"/>
      <c r="AG22" s="146" t="s">
        <v>18</v>
      </c>
      <c r="AH22" s="42"/>
      <c r="AI22" s="40" t="str">
        <f>Standings!I11 &amp; ". " &amp; Standings!J11 &amp; " " &amp; Standings!K11</f>
        <v>2. Carolina Hurricanes</v>
      </c>
      <c r="AJ22" s="144" t="s">
        <v>17</v>
      </c>
      <c r="AK22" s="141"/>
      <c r="AL22" s="141"/>
      <c r="AM22" s="7"/>
      <c r="AP22" s="1"/>
    </row>
    <row r="23" spans="1:42" ht="39.950000000000003" customHeight="1" x14ac:dyDescent="0.25">
      <c r="A23" s="7"/>
      <c r="B23" s="140"/>
      <c r="C23" s="140"/>
      <c r="D23" s="175"/>
      <c r="E23" s="40" t="str">
        <f>Standings!C12 &amp; ". " &amp; Standings!D12 &amp; " " &amp; Standings!E12</f>
        <v>3. Edmonton Oilers</v>
      </c>
      <c r="F23" s="39"/>
      <c r="G23" s="147"/>
      <c r="H23" s="2"/>
      <c r="I23" s="2"/>
      <c r="J23" s="2"/>
      <c r="K23" s="2"/>
      <c r="L23" s="2"/>
      <c r="M23" s="2"/>
      <c r="N23" s="2"/>
      <c r="O23" s="2"/>
      <c r="P23" s="2"/>
      <c r="Q23" s="157"/>
      <c r="R23" s="158"/>
      <c r="S23" s="158"/>
      <c r="T23" s="158"/>
      <c r="U23" s="158"/>
      <c r="V23" s="85"/>
      <c r="W23" s="160"/>
      <c r="X23" s="19"/>
      <c r="Y23" s="19"/>
      <c r="Z23" s="28"/>
      <c r="AA23" s="19"/>
      <c r="AB23" s="19"/>
      <c r="AC23" s="19"/>
      <c r="AD23" s="19"/>
      <c r="AE23" s="19"/>
      <c r="AF23" s="19"/>
      <c r="AG23" s="147"/>
      <c r="AH23" s="41"/>
      <c r="AI23" s="40" t="str">
        <f>Standings!I12 &amp; ". " &amp; Standings!J12 &amp; " " &amp; Standings!K12</f>
        <v>3. New Jersey Devils</v>
      </c>
      <c r="AJ23" s="145"/>
      <c r="AK23" s="141"/>
      <c r="AL23" s="141"/>
      <c r="AM23" s="7"/>
      <c r="AP23" s="1"/>
    </row>
    <row r="24" spans="1:42" ht="39.950000000000003" customHeight="1" x14ac:dyDescent="0.25">
      <c r="A24" s="7"/>
      <c r="B24" s="2"/>
      <c r="C24" s="2"/>
      <c r="D24" s="16"/>
      <c r="E24" s="17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7"/>
      <c r="AJ24" s="2"/>
      <c r="AK24" s="2"/>
      <c r="AL24" s="2"/>
      <c r="AM24" s="7"/>
    </row>
    <row r="25" spans="1:4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42" x14ac:dyDescent="0.25"/>
    <row r="27" spans="1:42" x14ac:dyDescent="0.25"/>
    <row r="28" spans="1:42" x14ac:dyDescent="0.25"/>
    <row r="29" spans="1:42" ht="14.45" customHeight="1" x14ac:dyDescent="0.25"/>
    <row r="30" spans="1:42" x14ac:dyDescent="0.25"/>
    <row r="31" spans="1:42" x14ac:dyDescent="0.25"/>
    <row r="32" spans="1:42" x14ac:dyDescent="0.25"/>
    <row r="33" spans="41:41" ht="14.45" customHeight="1" x14ac:dyDescent="0.25"/>
    <row r="34" spans="41:41" x14ac:dyDescent="0.25"/>
    <row r="35" spans="41:41" x14ac:dyDescent="0.25">
      <c r="AO35" s="15"/>
    </row>
    <row r="36" spans="41:41" x14ac:dyDescent="0.25"/>
    <row r="37" spans="41:41" x14ac:dyDescent="0.25"/>
    <row r="38" spans="41:41" x14ac:dyDescent="0.25"/>
    <row r="39" spans="41:41" x14ac:dyDescent="0.25"/>
    <row r="40" spans="41:41" x14ac:dyDescent="0.25"/>
    <row r="41" spans="41:41" x14ac:dyDescent="0.25"/>
    <row r="42" spans="41:41" x14ac:dyDescent="0.25"/>
    <row r="44" spans="41:41" x14ac:dyDescent="0.25"/>
    <row r="45" spans="41:41" x14ac:dyDescent="0.25"/>
    <row r="46" spans="41:41" x14ac:dyDescent="0.25"/>
    <row r="47" spans="41:41" x14ac:dyDescent="0.25"/>
    <row r="48" spans="41:41" x14ac:dyDescent="0.25"/>
    <row r="49" spans="59:59" ht="15.75" x14ac:dyDescent="0.3">
      <c r="BG49" s="24"/>
    </row>
    <row r="50" spans="59:59" ht="15.75" x14ac:dyDescent="0.3">
      <c r="BG50" s="24"/>
    </row>
    <row r="51" spans="59:59" x14ac:dyDescent="0.25">
      <c r="BG51" s="25"/>
    </row>
    <row r="52" spans="59:59" ht="15" customHeight="1" x14ac:dyDescent="0.25">
      <c r="BG52" s="26"/>
    </row>
    <row r="53" spans="59:59" x14ac:dyDescent="0.25">
      <c r="BG53" s="26"/>
    </row>
    <row r="54" spans="59:59" x14ac:dyDescent="0.25">
      <c r="BG54" s="26"/>
    </row>
    <row r="55" spans="59:59" x14ac:dyDescent="0.25">
      <c r="BG55" s="26"/>
    </row>
    <row r="56" spans="59:59" ht="15.75" x14ac:dyDescent="0.3">
      <c r="BG56" s="24"/>
    </row>
    <row r="57" spans="59:59" x14ac:dyDescent="0.25"/>
  </sheetData>
  <dataConsolidate/>
  <mergeCells count="71">
    <mergeCell ref="D22:D23"/>
    <mergeCell ref="D10:D11"/>
    <mergeCell ref="AB6:AE6"/>
    <mergeCell ref="AB7:AE7"/>
    <mergeCell ref="G22:G23"/>
    <mergeCell ref="D18:D19"/>
    <mergeCell ref="D14:D15"/>
    <mergeCell ref="E9:G9"/>
    <mergeCell ref="E21:G21"/>
    <mergeCell ref="L20:L21"/>
    <mergeCell ref="I12:I13"/>
    <mergeCell ref="I20:I21"/>
    <mergeCell ref="J19:L19"/>
    <mergeCell ref="G14:G15"/>
    <mergeCell ref="G18:G19"/>
    <mergeCell ref="L12:L13"/>
    <mergeCell ref="B2:AL2"/>
    <mergeCell ref="E8:G8"/>
    <mergeCell ref="E13:G13"/>
    <mergeCell ref="E17:G17"/>
    <mergeCell ref="G10:G11"/>
    <mergeCell ref="J11:L11"/>
    <mergeCell ref="D7:G7"/>
    <mergeCell ref="D6:G6"/>
    <mergeCell ref="I6:L6"/>
    <mergeCell ref="I7:L7"/>
    <mergeCell ref="N6:Q6"/>
    <mergeCell ref="N7:Q7"/>
    <mergeCell ref="S6:U6"/>
    <mergeCell ref="S7:U7"/>
    <mergeCell ref="AG7:AJ7"/>
    <mergeCell ref="AG6:AJ6"/>
    <mergeCell ref="W6:Z6"/>
    <mergeCell ref="N16:N17"/>
    <mergeCell ref="Q16:Q17"/>
    <mergeCell ref="O15:Q15"/>
    <mergeCell ref="U10:U11"/>
    <mergeCell ref="W15:Y15"/>
    <mergeCell ref="W16:W17"/>
    <mergeCell ref="S10:S11"/>
    <mergeCell ref="Z16:Z17"/>
    <mergeCell ref="W7:Z7"/>
    <mergeCell ref="W22:W23"/>
    <mergeCell ref="AJ18:AJ19"/>
    <mergeCell ref="AJ22:AJ23"/>
    <mergeCell ref="AG21:AI21"/>
    <mergeCell ref="AH8:AJ8"/>
    <mergeCell ref="AG9:AI9"/>
    <mergeCell ref="AG14:AG15"/>
    <mergeCell ref="AG18:AG19"/>
    <mergeCell ref="AG17:AI17"/>
    <mergeCell ref="AG13:AI13"/>
    <mergeCell ref="AE12:AE13"/>
    <mergeCell ref="AB12:AB13"/>
    <mergeCell ref="AB11:AD11"/>
    <mergeCell ref="B10:C15"/>
    <mergeCell ref="B18:C23"/>
    <mergeCell ref="AK10:AL15"/>
    <mergeCell ref="AK18:AL23"/>
    <mergeCell ref="D5:Q5"/>
    <mergeCell ref="W5:AJ5"/>
    <mergeCell ref="AJ10:AJ11"/>
    <mergeCell ref="AJ14:AJ15"/>
    <mergeCell ref="AG22:AG23"/>
    <mergeCell ref="AB19:AD19"/>
    <mergeCell ref="AB20:AB21"/>
    <mergeCell ref="AE20:AE21"/>
    <mergeCell ref="AG10:AG11"/>
    <mergeCell ref="Q21:W21"/>
    <mergeCell ref="Q20:W20"/>
    <mergeCell ref="Q22:U23"/>
  </mergeCells>
  <dataValidations count="19">
    <dataValidation allowBlank="1" showInputMessage="1" showErrorMessage="1" sqref="AD16 U16:V16 Z11:Z12 Z14 Z20 AF15:AF16 R16:R17" xr:uid="{0D517E67-0F37-4B9D-8089-4AF610B75E89}"/>
    <dataValidation type="list" allowBlank="1" showInputMessage="1" showErrorMessage="1" sqref="AA20 Y20" xr:uid="{1FC7904D-79EF-46A5-8FE5-3D11C8FF1E56}">
      <formula1>$Z$11:$Z$12</formula1>
    </dataValidation>
    <dataValidation type="list" allowBlank="1" showInputMessage="1" showErrorMessage="1" sqref="BG51" xr:uid="{C07476F9-D323-43CB-B036-5C2770CDB0A4}">
      <formula1>$E$58:$E$66</formula1>
    </dataValidation>
    <dataValidation type="list" allowBlank="1" showInputMessage="1" showErrorMessage="1" sqref="G10:G11" xr:uid="{CD2C9573-B23C-4310-98FD-F9435D28793D}">
      <formula1>INDIRECT($E$9)</formula1>
    </dataValidation>
    <dataValidation type="list" allowBlank="1" showInputMessage="1" showErrorMessage="1" sqref="G14:G15" xr:uid="{405793F1-CDCA-4619-8CD2-C507F25AF23F}">
      <formula1>INDIRECT($E$13)</formula1>
    </dataValidation>
    <dataValidation type="list" allowBlank="1" showInputMessage="1" showErrorMessage="1" sqref="G18:G19" xr:uid="{F0BAC291-8231-41A4-9BCE-FBFB938E719C}">
      <formula1>INDIRECT($E$17)</formula1>
    </dataValidation>
    <dataValidation type="list" allowBlank="1" showInputMessage="1" showErrorMessage="1" sqref="G22:G23" xr:uid="{6C8C4CC2-FE90-4A34-9913-53F38AC29DF0}">
      <formula1>INDIRECT($E$21)</formula1>
    </dataValidation>
    <dataValidation type="list" allowBlank="1" showInputMessage="1" showErrorMessage="1" sqref="L12:L13" xr:uid="{80E50444-243C-4DB9-AB59-EB664B5D1E03}">
      <formula1>INDIRECT($J$11)</formula1>
    </dataValidation>
    <dataValidation type="list" allowBlank="1" showInputMessage="1" showErrorMessage="1" sqref="L20:L21" xr:uid="{7BF98318-67EC-472C-8CD8-44D97BF8CB1C}">
      <formula1>INDIRECT($J$19)</formula1>
    </dataValidation>
    <dataValidation type="list" allowBlank="1" showInputMessage="1" showErrorMessage="1" sqref="S15:S16" xr:uid="{8300FFFF-9E00-42FB-8F5D-CB7BC2E10687}">
      <formula1>#REF!</formula1>
    </dataValidation>
    <dataValidation type="list" allowBlank="1" showInputMessage="1" showErrorMessage="1" sqref="Q16:Q17" xr:uid="{7B560FD2-20D6-4228-BDA6-EA51B537F76A}">
      <formula1>INDIRECT($O$15)</formula1>
    </dataValidation>
    <dataValidation type="list" allowBlank="1" showInputMessage="1" showErrorMessage="1" sqref="AG10:AG11" xr:uid="{7E98B5D6-ACD6-41B1-B8D8-B0B224CB2C68}">
      <formula1>INDIRECT($AG$9)</formula1>
    </dataValidation>
    <dataValidation type="list" allowBlank="1" showInputMessage="1" showErrorMessage="1" sqref="AG22:AG23" xr:uid="{50E7D832-2D67-4057-A105-68A5D179E08B}">
      <formula1>INDIRECT($AG$21)</formula1>
    </dataValidation>
    <dataValidation type="list" allowBlank="1" showInputMessage="1" showErrorMessage="1" sqref="AG18:AG19" xr:uid="{82F269CA-2A09-49A1-BDD4-81E250C55E7D}">
      <formula1>INDIRECT($AG$17)</formula1>
    </dataValidation>
    <dataValidation type="list" allowBlank="1" showInputMessage="1" showErrorMessage="1" sqref="AG14:AG15" xr:uid="{017D4F18-2E0D-40D2-B154-6ECF1449B369}">
      <formula1>INDIRECT($AG$13)</formula1>
    </dataValidation>
    <dataValidation type="list" allowBlank="1" showInputMessage="1" showErrorMessage="1" sqref="AB12:AB13" xr:uid="{A49C213A-60A5-4B24-8CF8-E3949F1DF4A0}">
      <formula1>INDIRECT($AB$11)</formula1>
    </dataValidation>
    <dataValidation type="list" allowBlank="1" showInputMessage="1" showErrorMessage="1" sqref="AB20:AB21" xr:uid="{A136179A-2D7D-444A-BEC6-D68C4AB189F2}">
      <formula1>INDIRECT($AB$19)</formula1>
    </dataValidation>
    <dataValidation type="list" allowBlank="1" showInputMessage="1" showErrorMessage="1" sqref="W16:W17" xr:uid="{04E597C4-EBD0-4DF1-ACB7-157ED9022D01}">
      <formula1>INDIRECT($W$15)</formula1>
    </dataValidation>
    <dataValidation type="list" allowBlank="1" showInputMessage="1" showErrorMessage="1" sqref="T12" xr:uid="{FC9E5191-816C-4BB2-ABDC-1936A2BC7983}">
      <formula1>INDIRECT($T$9)</formula1>
    </dataValidation>
  </dataValidations>
  <pageMargins left="0.7" right="0.7" top="0.75" bottom="0.75" header="0.3" footer="0.3"/>
  <pageSetup scale="39" orientation="landscape" r:id="rId1"/>
  <rowBreaks count="1" manualBreakCount="1">
    <brk id="24" max="16383" man="1"/>
  </rowBreaks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580C-114D-4BE9-B59B-1351594C5436}">
  <dimension ref="A1:M104"/>
  <sheetViews>
    <sheetView workbookViewId="0">
      <selection activeCell="O16" sqref="O16"/>
    </sheetView>
  </sheetViews>
  <sheetFormatPr defaultRowHeight="15" customHeight="1" x14ac:dyDescent="0.25"/>
  <cols>
    <col min="1" max="1" width="2.28515625" customWidth="1"/>
    <col min="2" max="2" width="7.7109375" customWidth="1"/>
    <col min="3" max="3" width="5.85546875" style="1" customWidth="1"/>
    <col min="4" max="4" width="16.140625" customWidth="1"/>
    <col min="5" max="5" width="15.7109375" style="1" customWidth="1"/>
    <col min="6" max="6" width="9.140625" style="1"/>
    <col min="7" max="7" width="4.7109375" customWidth="1"/>
    <col min="8" max="8" width="8.85546875" customWidth="1"/>
    <col min="9" max="9" width="8.85546875" style="1" customWidth="1"/>
    <col min="10" max="10" width="15.140625" customWidth="1"/>
    <col min="11" max="11" width="12" customWidth="1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182" t="s">
        <v>37</v>
      </c>
      <c r="D2" s="182"/>
      <c r="E2" s="182"/>
      <c r="F2" s="182"/>
      <c r="G2" s="182"/>
      <c r="H2" s="182"/>
      <c r="I2" s="182"/>
      <c r="J2" s="182"/>
      <c r="K2" s="182"/>
      <c r="L2" s="182"/>
      <c r="M2" s="2"/>
    </row>
    <row r="3" spans="1:13" ht="14.45" customHeight="1" x14ac:dyDescent="0.25">
      <c r="A3" s="2"/>
      <c r="B3" s="2"/>
      <c r="C3" s="183" t="s">
        <v>38</v>
      </c>
      <c r="D3" s="183"/>
      <c r="E3" s="183"/>
      <c r="F3" s="183"/>
      <c r="G3" s="183"/>
      <c r="H3" s="183"/>
      <c r="I3" s="183"/>
      <c r="J3" s="183"/>
      <c r="K3" s="183"/>
      <c r="L3" s="183"/>
      <c r="M3" s="2"/>
    </row>
    <row r="4" spans="1:13" x14ac:dyDescent="0.25">
      <c r="A4" s="2"/>
      <c r="B4" s="2"/>
      <c r="C4" s="180" t="s">
        <v>39</v>
      </c>
      <c r="D4" s="180"/>
      <c r="E4" s="180"/>
      <c r="F4" s="180"/>
      <c r="G4" s="2"/>
      <c r="H4" s="2"/>
      <c r="I4" s="181" t="s">
        <v>40</v>
      </c>
      <c r="J4" s="181"/>
      <c r="K4" s="181"/>
      <c r="L4" s="181"/>
      <c r="M4" s="2"/>
    </row>
    <row r="5" spans="1:13" x14ac:dyDescent="0.25">
      <c r="A5" s="2"/>
      <c r="B5" s="2"/>
      <c r="C5" s="13" t="s">
        <v>41</v>
      </c>
      <c r="D5" s="90" t="s">
        <v>42</v>
      </c>
      <c r="E5" s="90" t="s">
        <v>43</v>
      </c>
      <c r="F5" s="91" t="s">
        <v>44</v>
      </c>
      <c r="G5" s="2"/>
      <c r="H5" s="2"/>
      <c r="I5" s="13" t="s">
        <v>41</v>
      </c>
      <c r="J5" s="90" t="s">
        <v>42</v>
      </c>
      <c r="K5" s="90" t="s">
        <v>43</v>
      </c>
      <c r="L5" s="91" t="s">
        <v>44</v>
      </c>
      <c r="M5" s="2"/>
    </row>
    <row r="6" spans="1:13" ht="18.75" customHeight="1" x14ac:dyDescent="0.25">
      <c r="A6" s="2"/>
      <c r="B6" s="176" t="s">
        <v>45</v>
      </c>
      <c r="C6" s="12">
        <v>1</v>
      </c>
      <c r="D6" s="92" t="s">
        <v>46</v>
      </c>
      <c r="E6" s="93" t="s">
        <v>47</v>
      </c>
      <c r="F6" s="130">
        <v>116</v>
      </c>
      <c r="G6" s="2"/>
      <c r="H6" s="176" t="s">
        <v>48</v>
      </c>
      <c r="I6" s="12">
        <v>1</v>
      </c>
      <c r="J6" s="92" t="s">
        <v>49</v>
      </c>
      <c r="K6" s="94" t="s">
        <v>50</v>
      </c>
      <c r="L6" s="130">
        <v>106</v>
      </c>
      <c r="M6" s="2"/>
    </row>
    <row r="7" spans="1:13" ht="18.75" customHeight="1" x14ac:dyDescent="0.25">
      <c r="A7" s="2"/>
      <c r="B7" s="177"/>
      <c r="C7" s="12">
        <v>2</v>
      </c>
      <c r="D7" s="92" t="s">
        <v>51</v>
      </c>
      <c r="E7" s="92" t="s">
        <v>52</v>
      </c>
      <c r="F7" s="131">
        <v>106</v>
      </c>
      <c r="G7" s="2"/>
      <c r="H7" s="177"/>
      <c r="I7" s="12">
        <v>2</v>
      </c>
      <c r="J7" s="92" t="s">
        <v>53</v>
      </c>
      <c r="K7" s="92" t="s">
        <v>54</v>
      </c>
      <c r="L7" s="131">
        <v>102</v>
      </c>
      <c r="M7" s="2"/>
    </row>
    <row r="8" spans="1:13" ht="18.75" customHeight="1" x14ac:dyDescent="0.25">
      <c r="A8" s="2"/>
      <c r="B8" s="177"/>
      <c r="C8" s="117">
        <v>3</v>
      </c>
      <c r="D8" s="92" t="s">
        <v>55</v>
      </c>
      <c r="E8" s="92" t="s">
        <v>56</v>
      </c>
      <c r="F8" s="132">
        <v>102</v>
      </c>
      <c r="G8" s="2"/>
      <c r="H8" s="177"/>
      <c r="I8" s="117">
        <v>3</v>
      </c>
      <c r="J8" s="92" t="s">
        <v>57</v>
      </c>
      <c r="K8" s="92" t="s">
        <v>58</v>
      </c>
      <c r="L8" s="132">
        <v>98</v>
      </c>
      <c r="M8" s="2"/>
    </row>
    <row r="9" spans="1:13" ht="18.75" customHeight="1" x14ac:dyDescent="0.25">
      <c r="A9" s="2"/>
      <c r="B9" s="2"/>
      <c r="C9" s="124"/>
      <c r="D9" s="125"/>
      <c r="E9" s="125"/>
      <c r="F9" s="133"/>
      <c r="G9" s="2"/>
      <c r="H9" s="2"/>
      <c r="I9" s="124"/>
      <c r="J9" s="125"/>
      <c r="K9" s="125"/>
      <c r="L9" s="133"/>
      <c r="M9" s="2"/>
    </row>
    <row r="10" spans="1:13" ht="18.75" customHeight="1" x14ac:dyDescent="0.25">
      <c r="A10" s="2"/>
      <c r="B10" s="176" t="s">
        <v>59</v>
      </c>
      <c r="C10" s="126">
        <v>1</v>
      </c>
      <c r="D10" s="127" t="s">
        <v>60</v>
      </c>
      <c r="E10" s="127" t="s">
        <v>61</v>
      </c>
      <c r="F10" s="134">
        <v>110</v>
      </c>
      <c r="G10" s="2"/>
      <c r="H10" s="176" t="s">
        <v>29</v>
      </c>
      <c r="I10" s="126">
        <v>1</v>
      </c>
      <c r="J10" s="127" t="s">
        <v>62</v>
      </c>
      <c r="K10" s="127" t="s">
        <v>63</v>
      </c>
      <c r="L10" s="134">
        <v>111</v>
      </c>
      <c r="M10" s="2"/>
    </row>
    <row r="11" spans="1:13" ht="18.75" customHeight="1" x14ac:dyDescent="0.25">
      <c r="A11" s="2"/>
      <c r="B11" s="177"/>
      <c r="C11" s="12">
        <v>2</v>
      </c>
      <c r="D11" s="92" t="s">
        <v>64</v>
      </c>
      <c r="E11" s="92" t="s">
        <v>65</v>
      </c>
      <c r="F11" s="131">
        <v>105</v>
      </c>
      <c r="G11" s="2"/>
      <c r="H11" s="177"/>
      <c r="I11" s="12">
        <v>2</v>
      </c>
      <c r="J11" s="92" t="s">
        <v>66</v>
      </c>
      <c r="K11" s="92" t="s">
        <v>67</v>
      </c>
      <c r="L11" s="131">
        <v>99</v>
      </c>
      <c r="M11" s="2"/>
    </row>
    <row r="12" spans="1:13" ht="18.75" customHeight="1" x14ac:dyDescent="0.25">
      <c r="A12" s="2"/>
      <c r="B12" s="177"/>
      <c r="C12" s="117">
        <v>3</v>
      </c>
      <c r="D12" s="92" t="s">
        <v>68</v>
      </c>
      <c r="E12" s="92" t="s">
        <v>69</v>
      </c>
      <c r="F12" s="132">
        <v>101</v>
      </c>
      <c r="G12" s="2"/>
      <c r="H12" s="177"/>
      <c r="I12" s="117">
        <v>3</v>
      </c>
      <c r="J12" s="92" t="s">
        <v>70</v>
      </c>
      <c r="K12" s="92" t="s">
        <v>71</v>
      </c>
      <c r="L12" s="132">
        <v>91</v>
      </c>
      <c r="M12" s="2"/>
    </row>
    <row r="13" spans="1:13" ht="18.75" customHeight="1" x14ac:dyDescent="0.25">
      <c r="A13" s="2"/>
      <c r="B13" s="2"/>
      <c r="C13" s="124"/>
      <c r="D13" s="125"/>
      <c r="E13" s="125"/>
      <c r="F13" s="133"/>
      <c r="G13" s="2"/>
      <c r="H13" s="2"/>
      <c r="I13" s="124"/>
      <c r="J13" s="125"/>
      <c r="K13" s="125"/>
      <c r="L13" s="135"/>
      <c r="M13" s="2"/>
    </row>
    <row r="14" spans="1:13" ht="18.75" customHeight="1" x14ac:dyDescent="0.25">
      <c r="A14" s="2"/>
      <c r="B14" s="178" t="s">
        <v>72</v>
      </c>
      <c r="C14" s="122" t="s">
        <v>73</v>
      </c>
      <c r="D14" s="123" t="s">
        <v>74</v>
      </c>
      <c r="E14" s="123" t="s">
        <v>75</v>
      </c>
      <c r="F14" s="136">
        <v>97</v>
      </c>
      <c r="G14" s="105"/>
      <c r="H14" s="179" t="s">
        <v>72</v>
      </c>
      <c r="I14" s="126" t="s">
        <v>73</v>
      </c>
      <c r="J14" s="127" t="s">
        <v>76</v>
      </c>
      <c r="K14" s="127" t="s">
        <v>77</v>
      </c>
      <c r="L14" s="134">
        <v>95</v>
      </c>
      <c r="M14" s="2"/>
    </row>
    <row r="15" spans="1:13" ht="18.75" customHeight="1" x14ac:dyDescent="0.25">
      <c r="A15" s="2"/>
      <c r="B15" s="178"/>
      <c r="C15" s="119" t="s">
        <v>78</v>
      </c>
      <c r="D15" s="121" t="s">
        <v>79</v>
      </c>
      <c r="E15" s="121" t="s">
        <v>80</v>
      </c>
      <c r="F15" s="137">
        <v>96</v>
      </c>
      <c r="G15" s="105"/>
      <c r="H15" s="179"/>
      <c r="I15" s="12" t="s">
        <v>78</v>
      </c>
      <c r="J15" s="92" t="s">
        <v>81</v>
      </c>
      <c r="K15" s="92" t="s">
        <v>82</v>
      </c>
      <c r="L15" s="131">
        <v>91</v>
      </c>
      <c r="M15" s="2"/>
    </row>
    <row r="16" spans="1:13" ht="18.75" customHeight="1" x14ac:dyDescent="0.25">
      <c r="A16" s="2"/>
      <c r="B16" s="178"/>
      <c r="C16" s="119">
        <v>3</v>
      </c>
      <c r="D16" s="121" t="s">
        <v>83</v>
      </c>
      <c r="E16" s="121" t="s">
        <v>84</v>
      </c>
      <c r="F16" s="137">
        <v>94</v>
      </c>
      <c r="G16" s="105"/>
      <c r="H16" s="179"/>
      <c r="I16" s="114">
        <v>3</v>
      </c>
      <c r="J16" s="92" t="s">
        <v>85</v>
      </c>
      <c r="K16" s="92" t="s">
        <v>86</v>
      </c>
      <c r="L16" s="131">
        <v>87</v>
      </c>
      <c r="M16" s="2"/>
    </row>
    <row r="17" spans="1:13" ht="18.75" customHeight="1" x14ac:dyDescent="0.25">
      <c r="A17" s="2"/>
      <c r="B17" s="178"/>
      <c r="C17" s="119">
        <v>4</v>
      </c>
      <c r="D17" s="121" t="s">
        <v>87</v>
      </c>
      <c r="E17" s="121" t="s">
        <v>88</v>
      </c>
      <c r="F17" s="137">
        <v>90</v>
      </c>
      <c r="G17" s="105"/>
      <c r="H17" s="179"/>
      <c r="I17" s="114">
        <v>4</v>
      </c>
      <c r="J17" s="92" t="s">
        <v>93</v>
      </c>
      <c r="K17" s="92" t="s">
        <v>94</v>
      </c>
      <c r="L17" s="131">
        <v>85</v>
      </c>
      <c r="M17" s="2"/>
    </row>
    <row r="18" spans="1:13" ht="18.75" customHeight="1" x14ac:dyDescent="0.25">
      <c r="A18" s="2"/>
      <c r="B18" s="178"/>
      <c r="C18" s="119">
        <v>5</v>
      </c>
      <c r="D18" s="121" t="s">
        <v>91</v>
      </c>
      <c r="E18" s="121" t="s">
        <v>92</v>
      </c>
      <c r="F18" s="137">
        <v>89</v>
      </c>
      <c r="G18" s="105"/>
      <c r="H18" s="179"/>
      <c r="I18" s="114">
        <v>5</v>
      </c>
      <c r="J18" s="92" t="s">
        <v>89</v>
      </c>
      <c r="K18" s="92" t="s">
        <v>97</v>
      </c>
      <c r="L18" s="131">
        <v>83</v>
      </c>
      <c r="M18" s="2"/>
    </row>
    <row r="19" spans="1:13" ht="18.75" customHeight="1" x14ac:dyDescent="0.25">
      <c r="A19" s="2"/>
      <c r="B19" s="178"/>
      <c r="C19" s="119">
        <v>6</v>
      </c>
      <c r="D19" s="121" t="s">
        <v>95</v>
      </c>
      <c r="E19" s="121" t="s">
        <v>96</v>
      </c>
      <c r="F19" s="137">
        <v>80</v>
      </c>
      <c r="G19" s="105"/>
      <c r="H19" s="179"/>
      <c r="I19" s="120">
        <v>6</v>
      </c>
      <c r="J19" s="92" t="s">
        <v>89</v>
      </c>
      <c r="K19" s="92" t="s">
        <v>90</v>
      </c>
      <c r="L19" s="132">
        <v>82</v>
      </c>
      <c r="M19" s="2"/>
    </row>
    <row r="20" spans="1:13" ht="18.75" customHeight="1" x14ac:dyDescent="0.25">
      <c r="A20" s="2"/>
      <c r="B20" s="178"/>
      <c r="C20" s="119">
        <v>7</v>
      </c>
      <c r="D20" s="121" t="s">
        <v>98</v>
      </c>
      <c r="E20" s="121" t="s">
        <v>99</v>
      </c>
      <c r="F20" s="137">
        <v>76</v>
      </c>
      <c r="G20" s="105"/>
      <c r="H20" s="178"/>
      <c r="I20" s="119">
        <v>7</v>
      </c>
      <c r="J20" s="116" t="s">
        <v>100</v>
      </c>
      <c r="K20" s="116" t="s">
        <v>101</v>
      </c>
      <c r="L20" s="131">
        <v>78</v>
      </c>
      <c r="M20" s="2"/>
    </row>
    <row r="21" spans="1:13" ht="18.75" customHeight="1" x14ac:dyDescent="0.25">
      <c r="A21" s="2"/>
      <c r="B21" s="178"/>
      <c r="C21" s="119">
        <v>8</v>
      </c>
      <c r="D21" s="121" t="s">
        <v>102</v>
      </c>
      <c r="E21" s="121" t="s">
        <v>103</v>
      </c>
      <c r="F21" s="137">
        <v>68</v>
      </c>
      <c r="G21" s="105"/>
      <c r="H21" s="178"/>
      <c r="I21" s="119">
        <v>8</v>
      </c>
      <c r="J21" s="116" t="s">
        <v>104</v>
      </c>
      <c r="K21" s="116" t="s">
        <v>105</v>
      </c>
      <c r="L21" s="131">
        <v>77</v>
      </c>
      <c r="M21" s="2"/>
    </row>
    <row r="22" spans="1:13" ht="18.75" customHeight="1" x14ac:dyDescent="0.25">
      <c r="A22" s="2"/>
      <c r="B22" s="178"/>
      <c r="C22" s="119">
        <v>9</v>
      </c>
      <c r="D22" s="121" t="s">
        <v>106</v>
      </c>
      <c r="E22" s="121" t="s">
        <v>107</v>
      </c>
      <c r="F22" s="137">
        <v>61</v>
      </c>
      <c r="G22" s="105"/>
      <c r="H22" s="178"/>
      <c r="I22" s="119">
        <v>9</v>
      </c>
      <c r="J22" s="116" t="s">
        <v>108</v>
      </c>
      <c r="K22" s="116" t="s">
        <v>109</v>
      </c>
      <c r="L22" s="131">
        <v>76</v>
      </c>
      <c r="M22" s="2"/>
    </row>
    <row r="23" spans="1:13" ht="18.75" customHeight="1" x14ac:dyDescent="0.25">
      <c r="A23" s="2"/>
      <c r="B23" s="115"/>
      <c r="C23" s="119">
        <v>10</v>
      </c>
      <c r="D23" s="121" t="s">
        <v>110</v>
      </c>
      <c r="E23" s="121" t="s">
        <v>111</v>
      </c>
      <c r="F23" s="137">
        <v>52</v>
      </c>
      <c r="G23" s="105"/>
      <c r="H23" s="115"/>
      <c r="I23" s="119">
        <v>10</v>
      </c>
      <c r="J23" s="116" t="s">
        <v>112</v>
      </c>
      <c r="K23" s="116" t="s">
        <v>113</v>
      </c>
      <c r="L23" s="131">
        <v>76</v>
      </c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/>
    <row r="27" spans="1:13" x14ac:dyDescent="0.25">
      <c r="D27" s="118"/>
    </row>
    <row r="28" spans="1:13" x14ac:dyDescent="0.25"/>
    <row r="29" spans="1:13" x14ac:dyDescent="0.25">
      <c r="D29" s="139"/>
    </row>
    <row r="30" spans="1:13" x14ac:dyDescent="0.25">
      <c r="D30" s="139"/>
    </row>
    <row r="31" spans="1:13" x14ac:dyDescent="0.25">
      <c r="D31" s="139"/>
    </row>
    <row r="32" spans="1:13" x14ac:dyDescent="0.25">
      <c r="A32" s="95"/>
      <c r="B32" s="95"/>
      <c r="C32" s="96"/>
      <c r="D32" s="139"/>
      <c r="G32" s="96"/>
      <c r="H32" s="96"/>
      <c r="I32" s="96"/>
      <c r="J32" s="97"/>
      <c r="K32" s="96"/>
    </row>
    <row r="33" spans="1:12" x14ac:dyDescent="0.25">
      <c r="A33" s="95"/>
      <c r="B33" s="95"/>
      <c r="C33" s="100"/>
      <c r="D33" s="139"/>
      <c r="E33" s="98"/>
      <c r="F33" s="101"/>
      <c r="G33" s="98"/>
      <c r="H33" s="98"/>
      <c r="I33" s="98"/>
      <c r="J33" s="98"/>
      <c r="K33" s="102"/>
    </row>
    <row r="34" spans="1:12" x14ac:dyDescent="0.25">
      <c r="A34" s="95"/>
      <c r="B34" s="95"/>
      <c r="C34" s="98"/>
      <c r="D34" s="139"/>
      <c r="E34"/>
      <c r="F34"/>
      <c r="I34"/>
    </row>
    <row r="35" spans="1:12" x14ac:dyDescent="0.25">
      <c r="A35" s="95"/>
      <c r="B35" s="95"/>
      <c r="C35" s="103"/>
      <c r="D35" s="139"/>
      <c r="E35"/>
      <c r="F35"/>
      <c r="I35"/>
    </row>
    <row r="36" spans="1:12" x14ac:dyDescent="0.25">
      <c r="A36" s="95"/>
      <c r="B36" s="95"/>
      <c r="C36" s="100"/>
      <c r="D36" s="98"/>
      <c r="E36" s="98"/>
      <c r="F36" s="98"/>
      <c r="G36" s="98"/>
      <c r="H36" s="98"/>
      <c r="I36" s="98"/>
      <c r="J36" s="98"/>
      <c r="K36" s="101"/>
    </row>
    <row r="37" spans="1:12" x14ac:dyDescent="0.25">
      <c r="A37" s="95"/>
      <c r="B37" s="95"/>
      <c r="C37" s="98"/>
      <c r="E37"/>
      <c r="F37"/>
      <c r="I37"/>
    </row>
    <row r="38" spans="1:12" x14ac:dyDescent="0.25">
      <c r="A38" s="95"/>
      <c r="B38" s="95"/>
      <c r="C38" s="103"/>
      <c r="E38"/>
      <c r="F38"/>
      <c r="I38"/>
    </row>
    <row r="39" spans="1:12" x14ac:dyDescent="0.25">
      <c r="A39" s="95"/>
      <c r="B39" s="95"/>
      <c r="C39" s="100"/>
      <c r="D39" s="98"/>
      <c r="E39" s="98"/>
      <c r="F39" s="101"/>
      <c r="G39" s="98"/>
      <c r="H39" s="98"/>
      <c r="I39" s="98"/>
      <c r="J39" s="98"/>
      <c r="K39" s="101"/>
    </row>
    <row r="40" spans="1:12" x14ac:dyDescent="0.25">
      <c r="A40" s="95"/>
      <c r="B40" s="95"/>
      <c r="C40" s="98"/>
      <c r="E40"/>
      <c r="F40"/>
      <c r="I40"/>
    </row>
    <row r="41" spans="1:12" x14ac:dyDescent="0.25">
      <c r="A41" s="95"/>
      <c r="B41" s="95"/>
      <c r="C41" s="103"/>
      <c r="E41"/>
      <c r="F41"/>
      <c r="I41"/>
    </row>
    <row r="42" spans="1:12" x14ac:dyDescent="0.25">
      <c r="A42" s="95"/>
      <c r="B42" s="95"/>
      <c r="C42" s="100"/>
      <c r="D42" s="98"/>
      <c r="E42" s="98"/>
      <c r="F42" s="101"/>
      <c r="G42" s="98"/>
      <c r="H42" s="98"/>
      <c r="I42" s="98"/>
      <c r="J42" s="101"/>
      <c r="K42" s="101"/>
    </row>
    <row r="43" spans="1:12" x14ac:dyDescent="0.25">
      <c r="A43" s="95"/>
      <c r="B43" s="95"/>
      <c r="C43" s="98"/>
      <c r="E43"/>
      <c r="F43"/>
      <c r="I43"/>
    </row>
    <row r="44" spans="1:12" x14ac:dyDescent="0.25">
      <c r="A44" s="95"/>
      <c r="B44" s="95"/>
      <c r="C44" s="103"/>
      <c r="E44"/>
      <c r="F44"/>
      <c r="I44"/>
    </row>
    <row r="45" spans="1:12" x14ac:dyDescent="0.25">
      <c r="A45" s="95"/>
      <c r="B45" s="95"/>
      <c r="C45" s="100"/>
      <c r="D45" s="98"/>
      <c r="E45" s="98"/>
      <c r="F45" s="101"/>
      <c r="G45" s="98"/>
      <c r="H45" s="98"/>
      <c r="I45" s="98"/>
      <c r="J45" s="102"/>
      <c r="K45" s="102"/>
    </row>
    <row r="46" spans="1:12" x14ac:dyDescent="0.25">
      <c r="A46" s="95"/>
      <c r="B46" s="95"/>
      <c r="C46" s="98"/>
      <c r="E46"/>
      <c r="F46"/>
      <c r="I46"/>
    </row>
    <row r="47" spans="1:12" x14ac:dyDescent="0.25">
      <c r="A47" s="95"/>
      <c r="B47" s="95"/>
      <c r="C47" s="103"/>
      <c r="E47"/>
      <c r="F47"/>
      <c r="I47"/>
      <c r="L47" s="98"/>
    </row>
    <row r="48" spans="1:12" x14ac:dyDescent="0.25">
      <c r="A48" s="95"/>
      <c r="B48" s="95"/>
      <c r="C48" s="100"/>
      <c r="D48" s="98"/>
      <c r="E48" s="98"/>
      <c r="F48" s="101"/>
      <c r="G48" s="98"/>
      <c r="H48" s="98"/>
      <c r="I48" s="98"/>
      <c r="J48" s="98"/>
      <c r="K48" s="101"/>
    </row>
    <row r="49" spans="1:12" x14ac:dyDescent="0.25">
      <c r="A49" s="95"/>
      <c r="B49" s="95"/>
      <c r="C49" s="98"/>
      <c r="E49"/>
      <c r="F49"/>
      <c r="I49"/>
    </row>
    <row r="50" spans="1:12" x14ac:dyDescent="0.25">
      <c r="A50" s="95"/>
      <c r="B50" s="95"/>
      <c r="C50" s="103"/>
      <c r="E50"/>
      <c r="F50"/>
      <c r="I50"/>
      <c r="L50" s="98"/>
    </row>
    <row r="51" spans="1:12" x14ac:dyDescent="0.25">
      <c r="A51" s="95"/>
      <c r="B51" s="95"/>
      <c r="C51" s="100"/>
      <c r="D51" s="98"/>
      <c r="E51" s="98"/>
      <c r="F51" s="101"/>
      <c r="G51" s="98"/>
      <c r="H51" s="98"/>
      <c r="I51" s="98"/>
      <c r="J51" s="98"/>
      <c r="K51" s="98"/>
    </row>
    <row r="52" spans="1:12" x14ac:dyDescent="0.25">
      <c r="A52" s="99"/>
      <c r="B52" s="99"/>
      <c r="C52" s="98"/>
      <c r="E52"/>
      <c r="F52"/>
      <c r="I52"/>
    </row>
    <row r="53" spans="1:12" x14ac:dyDescent="0.25">
      <c r="A53" s="100"/>
      <c r="B53" s="100"/>
      <c r="C53" s="103"/>
      <c r="E53"/>
      <c r="F53"/>
      <c r="I53"/>
      <c r="L53" s="98"/>
    </row>
    <row r="54" spans="1:12" x14ac:dyDescent="0.25">
      <c r="A54" s="98"/>
      <c r="B54" s="98"/>
      <c r="C54" s="100"/>
      <c r="D54" s="98"/>
      <c r="E54" s="98"/>
      <c r="F54" s="101"/>
      <c r="G54" s="98"/>
      <c r="H54" s="98"/>
      <c r="I54" s="98"/>
      <c r="J54" s="98"/>
      <c r="K54" s="101"/>
    </row>
    <row r="55" spans="1:12" x14ac:dyDescent="0.25">
      <c r="A55" s="103"/>
      <c r="B55" s="103"/>
      <c r="C55" s="98"/>
      <c r="E55"/>
      <c r="F55"/>
      <c r="I55"/>
    </row>
    <row r="56" spans="1:12" x14ac:dyDescent="0.25">
      <c r="A56" s="100"/>
      <c r="B56" s="100"/>
      <c r="C56" s="103"/>
      <c r="E56"/>
      <c r="F56"/>
      <c r="I56"/>
      <c r="L56" s="98"/>
    </row>
    <row r="57" spans="1:12" x14ac:dyDescent="0.25">
      <c r="A57" s="98"/>
      <c r="B57" s="98"/>
      <c r="C57" s="100"/>
      <c r="D57" s="98"/>
      <c r="E57" s="98"/>
      <c r="F57" s="101"/>
      <c r="G57" s="98"/>
      <c r="H57" s="98"/>
      <c r="I57" s="98"/>
      <c r="J57" s="98"/>
      <c r="K57" s="101"/>
    </row>
    <row r="58" spans="1:12" x14ac:dyDescent="0.25">
      <c r="A58" s="103"/>
      <c r="B58" s="103"/>
      <c r="C58" s="98"/>
      <c r="E58"/>
      <c r="F58"/>
      <c r="I58"/>
    </row>
    <row r="59" spans="1:12" x14ac:dyDescent="0.25">
      <c r="A59" s="100"/>
      <c r="B59" s="100"/>
      <c r="C59" s="103"/>
      <c r="E59"/>
      <c r="F59"/>
      <c r="I59"/>
      <c r="L59" s="98"/>
    </row>
    <row r="60" spans="1:12" x14ac:dyDescent="0.25">
      <c r="A60" s="98"/>
      <c r="B60" s="98"/>
      <c r="C60" s="100"/>
      <c r="D60" s="98"/>
      <c r="E60" s="98"/>
      <c r="F60" s="101"/>
      <c r="G60" s="98"/>
      <c r="H60" s="98"/>
      <c r="I60" s="98"/>
      <c r="J60" s="102"/>
      <c r="K60" s="101"/>
    </row>
    <row r="61" spans="1:12" x14ac:dyDescent="0.25">
      <c r="A61" s="103"/>
      <c r="B61" s="103"/>
      <c r="C61" s="98"/>
      <c r="E61"/>
      <c r="F61"/>
      <c r="I61"/>
    </row>
    <row r="62" spans="1:12" x14ac:dyDescent="0.25">
      <c r="A62" s="100"/>
      <c r="B62" s="100"/>
      <c r="C62" s="103"/>
      <c r="E62"/>
      <c r="F62"/>
      <c r="I62"/>
      <c r="L62" s="98"/>
    </row>
    <row r="63" spans="1:12" x14ac:dyDescent="0.25">
      <c r="A63" s="98"/>
      <c r="B63" s="98"/>
      <c r="C63" s="100"/>
      <c r="D63" s="98"/>
      <c r="E63" s="98"/>
      <c r="F63" s="101"/>
      <c r="G63" s="98"/>
      <c r="H63" s="98"/>
      <c r="I63" s="101"/>
      <c r="J63" s="98"/>
      <c r="K63" s="101"/>
    </row>
    <row r="64" spans="1:12" x14ac:dyDescent="0.25">
      <c r="A64" s="103"/>
      <c r="B64" s="103"/>
      <c r="C64" s="98"/>
      <c r="E64"/>
      <c r="F64"/>
      <c r="I64"/>
    </row>
    <row r="65" spans="1:12" x14ac:dyDescent="0.25">
      <c r="A65" s="100"/>
      <c r="B65" s="100"/>
      <c r="C65" s="103"/>
      <c r="E65"/>
      <c r="F65"/>
      <c r="I65"/>
      <c r="L65" s="98"/>
    </row>
    <row r="66" spans="1:12" x14ac:dyDescent="0.25">
      <c r="A66" s="98"/>
      <c r="B66" s="98"/>
      <c r="C66" s="100"/>
      <c r="D66" s="98"/>
      <c r="E66" s="98"/>
      <c r="F66" s="101"/>
      <c r="G66" s="101"/>
      <c r="H66" s="101"/>
      <c r="I66" s="98"/>
      <c r="J66" s="98"/>
      <c r="K66" s="98"/>
    </row>
    <row r="67" spans="1:12" x14ac:dyDescent="0.25">
      <c r="A67" s="103"/>
      <c r="B67" s="103"/>
      <c r="C67" s="98"/>
      <c r="E67"/>
      <c r="F67"/>
      <c r="I67"/>
    </row>
    <row r="68" spans="1:12" x14ac:dyDescent="0.25">
      <c r="A68" s="100"/>
      <c r="B68" s="100"/>
      <c r="C68" s="103"/>
      <c r="E68"/>
      <c r="F68"/>
      <c r="I68"/>
      <c r="L68" s="98"/>
    </row>
    <row r="69" spans="1:12" x14ac:dyDescent="0.25">
      <c r="A69" s="98"/>
      <c r="B69" s="98"/>
      <c r="C69" s="100"/>
      <c r="D69" s="98"/>
      <c r="E69" s="98"/>
      <c r="F69" s="101"/>
      <c r="G69" s="101"/>
      <c r="H69" s="101"/>
      <c r="I69" s="101"/>
      <c r="J69" s="98"/>
      <c r="K69" s="101"/>
    </row>
    <row r="70" spans="1:12" x14ac:dyDescent="0.25">
      <c r="A70" s="103"/>
      <c r="B70" s="103"/>
      <c r="C70" s="98"/>
      <c r="E70"/>
      <c r="F70"/>
      <c r="I70"/>
    </row>
    <row r="71" spans="1:12" x14ac:dyDescent="0.25">
      <c r="A71" s="100"/>
      <c r="B71" s="100"/>
      <c r="C71" s="103"/>
      <c r="E71"/>
      <c r="F71"/>
      <c r="I71"/>
      <c r="L71" s="98"/>
    </row>
    <row r="72" spans="1:12" x14ac:dyDescent="0.25">
      <c r="A72" s="98"/>
      <c r="B72" s="98"/>
      <c r="C72" s="100"/>
      <c r="D72" s="98"/>
      <c r="E72" s="98"/>
      <c r="F72" s="101"/>
      <c r="G72" s="101"/>
      <c r="H72" s="101"/>
      <c r="I72" s="102"/>
      <c r="J72" s="98"/>
      <c r="K72" s="101"/>
    </row>
    <row r="73" spans="1:12" x14ac:dyDescent="0.25">
      <c r="A73" s="103"/>
      <c r="B73" s="103"/>
      <c r="C73" s="98"/>
      <c r="E73"/>
      <c r="F73"/>
      <c r="I73"/>
    </row>
    <row r="74" spans="1:12" x14ac:dyDescent="0.25">
      <c r="A74" s="100"/>
      <c r="B74" s="100"/>
      <c r="C74" s="103"/>
      <c r="E74"/>
      <c r="F74"/>
      <c r="I74"/>
      <c r="L74" s="98"/>
    </row>
    <row r="75" spans="1:12" x14ac:dyDescent="0.25">
      <c r="A75" s="98"/>
      <c r="B75" s="98"/>
      <c r="C75" s="100"/>
      <c r="D75" s="98"/>
      <c r="E75" s="98"/>
      <c r="F75" s="101"/>
      <c r="G75" s="102"/>
      <c r="H75" s="102"/>
      <c r="I75" s="102"/>
      <c r="J75" s="98"/>
      <c r="K75" s="98"/>
    </row>
    <row r="76" spans="1:12" x14ac:dyDescent="0.25">
      <c r="A76" s="103"/>
      <c r="B76" s="103"/>
      <c r="C76" s="98"/>
      <c r="E76"/>
      <c r="F76"/>
      <c r="I76"/>
    </row>
    <row r="77" spans="1:12" x14ac:dyDescent="0.25">
      <c r="A77" s="100"/>
      <c r="B77" s="100"/>
      <c r="C77" s="103"/>
      <c r="E77"/>
      <c r="F77"/>
      <c r="I77"/>
      <c r="L77" s="98"/>
    </row>
    <row r="78" spans="1:12" x14ac:dyDescent="0.25">
      <c r="A78" s="98"/>
      <c r="B78" s="98"/>
      <c r="E78"/>
      <c r="F78"/>
      <c r="I78"/>
    </row>
    <row r="79" spans="1:12" x14ac:dyDescent="0.25">
      <c r="A79" s="103"/>
      <c r="B79" s="103"/>
      <c r="E79"/>
      <c r="F79"/>
      <c r="I79"/>
    </row>
    <row r="80" spans="1:12" x14ac:dyDescent="0.25">
      <c r="A80" s="100"/>
      <c r="B80" s="100"/>
      <c r="D80" s="98"/>
      <c r="E80" s="98"/>
      <c r="F80" s="98"/>
      <c r="G80" s="98"/>
      <c r="H80" s="98"/>
      <c r="I80" s="98"/>
      <c r="J80" s="98"/>
      <c r="K80" s="101"/>
      <c r="L80" s="98"/>
    </row>
    <row r="81" spans="1:12" x14ac:dyDescent="0.25">
      <c r="A81" s="98"/>
      <c r="B81" s="98"/>
      <c r="E81"/>
      <c r="F81"/>
      <c r="I81"/>
    </row>
    <row r="82" spans="1:12" x14ac:dyDescent="0.25">
      <c r="A82" s="103"/>
      <c r="B82" s="103"/>
      <c r="E82"/>
      <c r="F82"/>
      <c r="I82"/>
    </row>
    <row r="83" spans="1:12" x14ac:dyDescent="0.25">
      <c r="A83" s="100"/>
      <c r="B83" s="100"/>
      <c r="D83" s="98"/>
      <c r="E83" s="98"/>
      <c r="F83" s="98"/>
      <c r="G83" s="101"/>
      <c r="H83" s="101"/>
      <c r="I83" s="98"/>
      <c r="J83" s="101"/>
      <c r="K83" s="101"/>
      <c r="L83" s="98"/>
    </row>
    <row r="84" spans="1:12" x14ac:dyDescent="0.25">
      <c r="A84" s="98"/>
      <c r="B84" s="98"/>
      <c r="E84"/>
      <c r="F84"/>
      <c r="I84"/>
    </row>
    <row r="85" spans="1:12" x14ac:dyDescent="0.25">
      <c r="A85" s="103"/>
      <c r="B85" s="103"/>
      <c r="E85"/>
      <c r="F85"/>
      <c r="I85"/>
    </row>
    <row r="86" spans="1:12" x14ac:dyDescent="0.25">
      <c r="A86" s="100"/>
      <c r="B86" s="100"/>
      <c r="D86" s="98"/>
      <c r="E86" s="98"/>
      <c r="F86" s="98"/>
      <c r="G86" s="98"/>
      <c r="H86" s="98"/>
      <c r="I86" s="98"/>
      <c r="J86" s="101"/>
      <c r="K86" s="101"/>
      <c r="L86" s="98"/>
    </row>
    <row r="87" spans="1:12" x14ac:dyDescent="0.25">
      <c r="A87" s="98"/>
      <c r="B87" s="98"/>
      <c r="E87"/>
      <c r="F87"/>
      <c r="I87"/>
    </row>
    <row r="88" spans="1:12" x14ac:dyDescent="0.25">
      <c r="A88" s="103"/>
      <c r="B88" s="103"/>
      <c r="E88"/>
      <c r="F88"/>
      <c r="I88"/>
    </row>
    <row r="89" spans="1:12" x14ac:dyDescent="0.25">
      <c r="A89" s="100"/>
      <c r="B89" s="100"/>
      <c r="D89" s="98"/>
      <c r="E89" s="98"/>
      <c r="F89" s="98"/>
      <c r="G89" s="98"/>
      <c r="H89" s="98"/>
      <c r="I89" s="101"/>
      <c r="J89" s="101"/>
      <c r="K89" s="101"/>
      <c r="L89" s="98"/>
    </row>
    <row r="90" spans="1:12" x14ac:dyDescent="0.25">
      <c r="A90" s="98"/>
      <c r="B90" s="98"/>
      <c r="E90"/>
      <c r="F90"/>
      <c r="I90"/>
    </row>
    <row r="91" spans="1:12" x14ac:dyDescent="0.25">
      <c r="A91" s="103"/>
      <c r="B91" s="103"/>
      <c r="E91"/>
      <c r="F91"/>
      <c r="I91"/>
    </row>
    <row r="92" spans="1:12" x14ac:dyDescent="0.25">
      <c r="A92" s="100"/>
      <c r="B92" s="100"/>
      <c r="D92" s="98"/>
      <c r="E92" s="98"/>
      <c r="F92" s="98"/>
      <c r="G92" s="102"/>
      <c r="H92" s="102"/>
      <c r="I92" s="98"/>
      <c r="J92" s="101"/>
      <c r="K92" s="101"/>
    </row>
    <row r="93" spans="1:12" x14ac:dyDescent="0.25">
      <c r="A93" s="98"/>
      <c r="B93" s="98"/>
      <c r="E93"/>
      <c r="F93"/>
      <c r="I93"/>
    </row>
    <row r="94" spans="1:12" x14ac:dyDescent="0.25">
      <c r="A94" s="103"/>
      <c r="B94" s="103"/>
      <c r="E94"/>
      <c r="F94"/>
      <c r="I94"/>
    </row>
    <row r="95" spans="1:12" x14ac:dyDescent="0.25">
      <c r="A95" s="100"/>
      <c r="B95" s="100"/>
      <c r="D95" s="98"/>
      <c r="E95" s="98"/>
      <c r="F95" s="101"/>
      <c r="G95" s="102"/>
      <c r="H95" s="102"/>
      <c r="I95" s="98"/>
      <c r="J95" s="101"/>
      <c r="K95" s="101"/>
    </row>
    <row r="96" spans="1:12" x14ac:dyDescent="0.25">
      <c r="A96" s="98"/>
      <c r="B96" s="98"/>
      <c r="E96"/>
      <c r="F96"/>
      <c r="I96"/>
    </row>
    <row r="97" spans="1:9" x14ac:dyDescent="0.25">
      <c r="A97" s="103"/>
      <c r="B97" s="103"/>
      <c r="E97"/>
      <c r="F97"/>
      <c r="I97"/>
    </row>
    <row r="98" spans="1:9" x14ac:dyDescent="0.25"/>
    <row r="99" spans="1:9" x14ac:dyDescent="0.25"/>
    <row r="100" spans="1:9" x14ac:dyDescent="0.25"/>
    <row r="101" spans="1:9" x14ac:dyDescent="0.25"/>
    <row r="102" spans="1:9" x14ac:dyDescent="0.25"/>
    <row r="103" spans="1:9" x14ac:dyDescent="0.25"/>
    <row r="104" spans="1:9" x14ac:dyDescent="0.25"/>
  </sheetData>
  <mergeCells count="10">
    <mergeCell ref="C4:F4"/>
    <mergeCell ref="I4:L4"/>
    <mergeCell ref="C2:L2"/>
    <mergeCell ref="C3:L3"/>
    <mergeCell ref="B6:B8"/>
    <mergeCell ref="B10:B12"/>
    <mergeCell ref="H6:H8"/>
    <mergeCell ref="H10:H12"/>
    <mergeCell ref="B14:B22"/>
    <mergeCell ref="H14:H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86E2-5352-4A72-A2D1-39AF00AA478B}">
  <dimension ref="B1:H99"/>
  <sheetViews>
    <sheetView topLeftCell="A24" workbookViewId="0">
      <selection activeCell="I43" sqref="I43"/>
    </sheetView>
  </sheetViews>
  <sheetFormatPr defaultRowHeight="15" x14ac:dyDescent="0.25"/>
  <cols>
    <col min="1" max="1" width="10.85546875" style="77" customWidth="1"/>
    <col min="2" max="2" width="20.5703125" style="77" customWidth="1"/>
    <col min="3" max="3" width="18" style="77" customWidth="1"/>
    <col min="4" max="4" width="33" style="77" customWidth="1"/>
    <col min="5" max="5" width="4.28515625" style="77" customWidth="1"/>
    <col min="6" max="6" width="18.28515625" style="77" customWidth="1"/>
    <col min="7" max="7" width="17.7109375" style="77" customWidth="1"/>
    <col min="8" max="8" width="35.85546875" style="77" customWidth="1"/>
    <col min="9" max="9" width="20.42578125" style="77" bestFit="1" customWidth="1"/>
    <col min="10" max="10" width="23.28515625" style="77" bestFit="1" customWidth="1"/>
    <col min="11" max="11" width="17" style="77" bestFit="1" customWidth="1"/>
    <col min="12" max="12" width="16.140625" style="77" bestFit="1" customWidth="1"/>
    <col min="13" max="16384" width="9.140625" style="77"/>
  </cols>
  <sheetData>
    <row r="1" spans="2:8" ht="14.45" customHeight="1" x14ac:dyDescent="0.25">
      <c r="B1" s="189" t="s">
        <v>114</v>
      </c>
      <c r="C1" s="189"/>
      <c r="D1" s="189"/>
      <c r="E1" s="189"/>
      <c r="F1" s="189"/>
      <c r="G1" s="189"/>
      <c r="H1" s="189"/>
    </row>
    <row r="2" spans="2:8" x14ac:dyDescent="0.25">
      <c r="B2" s="188" t="s">
        <v>13</v>
      </c>
      <c r="C2" s="188"/>
      <c r="D2" s="188"/>
      <c r="E2" s="14"/>
      <c r="F2" s="188" t="s">
        <v>15</v>
      </c>
      <c r="G2" s="188"/>
      <c r="H2" s="188"/>
    </row>
    <row r="3" spans="2:8" ht="30" x14ac:dyDescent="0.25">
      <c r="B3" s="184" t="s">
        <v>115</v>
      </c>
      <c r="C3" s="185"/>
      <c r="D3" s="75" t="s">
        <v>116</v>
      </c>
      <c r="E3" s="14"/>
      <c r="F3" s="186" t="s">
        <v>115</v>
      </c>
      <c r="G3" s="187"/>
      <c r="H3" s="76" t="s">
        <v>117</v>
      </c>
    </row>
    <row r="4" spans="2:8" ht="14.45" customHeight="1" x14ac:dyDescent="0.25">
      <c r="B4" s="70" t="s">
        <v>118</v>
      </c>
      <c r="C4" s="67" t="str">
        <f>Standings!E6</f>
        <v>Jets</v>
      </c>
      <c r="D4" s="63" t="s">
        <v>18</v>
      </c>
      <c r="E4" s="14"/>
      <c r="F4" s="70" t="s">
        <v>119</v>
      </c>
      <c r="G4" s="67" t="str">
        <f>Standings!K6</f>
        <v>Leafs</v>
      </c>
      <c r="H4" s="63" t="s">
        <v>18</v>
      </c>
    </row>
    <row r="5" spans="2:8" x14ac:dyDescent="0.25">
      <c r="B5" s="70" t="s">
        <v>120</v>
      </c>
      <c r="C5" s="67" t="str">
        <f xml:space="preserve">
IF(ISNUMBER(SEARCH(Standings!E14,'NHL Playoff Bracket'!E11)),Standings!E14,
IF(ISNUMBER(SEARCH(Standings!E15,'NHL Playoff Bracket'!E11)),Standings!E15,
"Selection Needed"
))</f>
        <v>Blues</v>
      </c>
      <c r="D5" s="64" t="str">
        <f>C4 &amp; " Win 4-0"</f>
        <v>Jets Win 4-0</v>
      </c>
      <c r="E5" s="14"/>
      <c r="F5" s="70" t="s">
        <v>120</v>
      </c>
      <c r="G5" s="67" t="str">
        <f xml:space="preserve">
IF(ISNUMBER(SEARCH(Standings!K14,'NHL Playoff Bracket'!AI11)),Standings!K14,
IF(ISNUMBER(SEARCH(Standings!K15,'NHL Playoff Bracket'!AI11)),Standings!K15,
"Selection Needed"
))</f>
        <v>Senators</v>
      </c>
      <c r="H5" s="64" t="str">
        <f>G4 &amp; " Win 4-0"</f>
        <v>Leafs Win 4-0</v>
      </c>
    </row>
    <row r="6" spans="2:8" ht="14.45" customHeight="1" x14ac:dyDescent="0.25">
      <c r="B6" s="71"/>
      <c r="C6" s="14"/>
      <c r="D6" s="64" t="str">
        <f>C4 &amp; " Win 4-1"</f>
        <v>Jets Win 4-1</v>
      </c>
      <c r="E6" s="14"/>
      <c r="F6" s="71"/>
      <c r="G6" s="14"/>
      <c r="H6" s="64" t="str">
        <f>G4 &amp; " Win 4-1"</f>
        <v>Leafs Win 4-1</v>
      </c>
    </row>
    <row r="7" spans="2:8" ht="14.45" customHeight="1" x14ac:dyDescent="0.25">
      <c r="B7" s="71"/>
      <c r="C7" s="14"/>
      <c r="D7" s="64" t="str">
        <f>C4 &amp; " Win 4-2"</f>
        <v>Jets Win 4-2</v>
      </c>
      <c r="E7" s="14"/>
      <c r="F7" s="71"/>
      <c r="G7" s="14"/>
      <c r="H7" s="64" t="str">
        <f>G4 &amp; " Win 4-2"</f>
        <v>Leafs Win 4-2</v>
      </c>
    </row>
    <row r="8" spans="2:8" ht="14.45" customHeight="1" x14ac:dyDescent="0.25">
      <c r="B8" s="71"/>
      <c r="C8" s="14"/>
      <c r="D8" s="64" t="str">
        <f>C4 &amp; " Win 4-3"</f>
        <v>Jets Win 4-3</v>
      </c>
      <c r="E8" s="14"/>
      <c r="F8" s="71"/>
      <c r="G8" s="14"/>
      <c r="H8" s="64" t="str">
        <f>G4 &amp; " Win 4-3"</f>
        <v>Leafs Win 4-3</v>
      </c>
    </row>
    <row r="9" spans="2:8" ht="14.45" customHeight="1" x14ac:dyDescent="0.25">
      <c r="B9" s="71"/>
      <c r="C9" s="14"/>
      <c r="D9" s="64" t="str">
        <f>C5 &amp; " Win 4-0"</f>
        <v>Blues Win 4-0</v>
      </c>
      <c r="E9" s="14"/>
      <c r="F9" s="71"/>
      <c r="G9" s="14"/>
      <c r="H9" s="64" t="str">
        <f>G5 &amp; " Win 4-0"</f>
        <v>Senators Win 4-0</v>
      </c>
    </row>
    <row r="10" spans="2:8" ht="14.45" customHeight="1" x14ac:dyDescent="0.25">
      <c r="B10" s="71"/>
      <c r="C10" s="14"/>
      <c r="D10" s="64" t="str">
        <f>C5 &amp; " Win 4-1"</f>
        <v>Blues Win 4-1</v>
      </c>
      <c r="E10" s="14"/>
      <c r="F10" s="71"/>
      <c r="G10" s="14"/>
      <c r="H10" s="64" t="str">
        <f>G5 &amp; " Win 4-1"</f>
        <v>Senators Win 4-1</v>
      </c>
    </row>
    <row r="11" spans="2:8" ht="14.45" customHeight="1" x14ac:dyDescent="0.25">
      <c r="B11" s="71"/>
      <c r="C11" s="14"/>
      <c r="D11" s="64" t="str">
        <f>C5 &amp; " Win 4-2"</f>
        <v>Blues Win 4-2</v>
      </c>
      <c r="E11" s="14"/>
      <c r="F11" s="71"/>
      <c r="G11" s="14"/>
      <c r="H11" s="64" t="str">
        <f>G5 &amp; " Win 4-2"</f>
        <v>Senators Win 4-2</v>
      </c>
    </row>
    <row r="12" spans="2:8" ht="14.45" customHeight="1" x14ac:dyDescent="0.25">
      <c r="B12" s="72"/>
      <c r="C12" s="73"/>
      <c r="D12" s="65" t="str">
        <f>C5 &amp; " Win 4-3"</f>
        <v>Blues Win 4-3</v>
      </c>
      <c r="E12" s="14"/>
      <c r="F12" s="72"/>
      <c r="G12" s="73"/>
      <c r="H12" s="65" t="str">
        <f>G5 &amp; " Win 4-3"</f>
        <v>Senators Win 4-3</v>
      </c>
    </row>
    <row r="13" spans="2:8" ht="14.45" customHeight="1" x14ac:dyDescent="0.25">
      <c r="B13" s="14"/>
      <c r="C13" s="14"/>
      <c r="D13" s="14"/>
      <c r="E13" s="14"/>
      <c r="F13" s="14"/>
      <c r="G13" s="14"/>
      <c r="H13" s="14"/>
    </row>
    <row r="14" spans="2:8" x14ac:dyDescent="0.25">
      <c r="B14" s="188" t="s">
        <v>22</v>
      </c>
      <c r="C14" s="188"/>
      <c r="D14" s="188"/>
      <c r="E14" s="14"/>
      <c r="F14" s="188" t="s">
        <v>23</v>
      </c>
      <c r="G14" s="188"/>
      <c r="H14" s="188"/>
    </row>
    <row r="15" spans="2:8" ht="30" x14ac:dyDescent="0.25">
      <c r="B15" s="184" t="s">
        <v>115</v>
      </c>
      <c r="C15" s="185"/>
      <c r="D15" s="75" t="s">
        <v>121</v>
      </c>
      <c r="E15" s="14"/>
      <c r="F15" s="186" t="s">
        <v>115</v>
      </c>
      <c r="G15" s="187"/>
      <c r="H15" s="76" t="s">
        <v>122</v>
      </c>
    </row>
    <row r="16" spans="2:8" ht="14.45" customHeight="1" x14ac:dyDescent="0.25">
      <c r="B16" s="70" t="s">
        <v>123</v>
      </c>
      <c r="C16" s="67" t="str">
        <f>Standings!E7</f>
        <v>Stars</v>
      </c>
      <c r="D16" s="63" t="s">
        <v>18</v>
      </c>
      <c r="E16" s="14"/>
      <c r="F16" s="70" t="s">
        <v>124</v>
      </c>
      <c r="G16" s="67" t="str">
        <f>Standings!K7</f>
        <v>Lightning</v>
      </c>
      <c r="H16" s="63" t="s">
        <v>18</v>
      </c>
    </row>
    <row r="17" spans="2:8" ht="14.45" customHeight="1" x14ac:dyDescent="0.25">
      <c r="B17" s="70" t="s">
        <v>125</v>
      </c>
      <c r="C17" s="67" t="str">
        <f>Standings!E8</f>
        <v>Avalanche</v>
      </c>
      <c r="D17" s="64" t="str">
        <f>C16 &amp; " Win 4-0"</f>
        <v>Stars Win 4-0</v>
      </c>
      <c r="E17" s="14"/>
      <c r="F17" s="70" t="s">
        <v>126</v>
      </c>
      <c r="G17" s="67" t="str">
        <f>Standings!K8</f>
        <v>Panthers</v>
      </c>
      <c r="H17" s="64" t="str">
        <f>G16 &amp; " Win 4-0"</f>
        <v>Lightning Win 4-0</v>
      </c>
    </row>
    <row r="18" spans="2:8" ht="14.45" customHeight="1" x14ac:dyDescent="0.25">
      <c r="B18" s="71"/>
      <c r="C18" s="14"/>
      <c r="D18" s="64" t="str">
        <f>C16 &amp; " Win 4-1"</f>
        <v>Stars Win 4-1</v>
      </c>
      <c r="E18" s="14"/>
      <c r="F18" s="71"/>
      <c r="G18" s="14"/>
      <c r="H18" s="64" t="str">
        <f>G16 &amp; " Win 4-1"</f>
        <v>Lightning Win 4-1</v>
      </c>
    </row>
    <row r="19" spans="2:8" ht="14.45" customHeight="1" x14ac:dyDescent="0.25">
      <c r="B19" s="71"/>
      <c r="C19" s="14"/>
      <c r="D19" s="64" t="str">
        <f>C16 &amp; " Win 4-2"</f>
        <v>Stars Win 4-2</v>
      </c>
      <c r="E19" s="14"/>
      <c r="F19" s="71"/>
      <c r="G19" s="14"/>
      <c r="H19" s="64" t="str">
        <f>G16 &amp; " Win 4-2"</f>
        <v>Lightning Win 4-2</v>
      </c>
    </row>
    <row r="20" spans="2:8" ht="14.45" customHeight="1" x14ac:dyDescent="0.25">
      <c r="B20" s="71"/>
      <c r="C20" s="14"/>
      <c r="D20" s="64" t="str">
        <f>C16 &amp; " Win 4-3"</f>
        <v>Stars Win 4-3</v>
      </c>
      <c r="E20" s="14"/>
      <c r="F20" s="71"/>
      <c r="G20" s="14"/>
      <c r="H20" s="64" t="str">
        <f>G16 &amp; " Win 4-3"</f>
        <v>Lightning Win 4-3</v>
      </c>
    </row>
    <row r="21" spans="2:8" ht="14.45" customHeight="1" x14ac:dyDescent="0.25">
      <c r="B21" s="71"/>
      <c r="C21" s="14"/>
      <c r="D21" s="64" t="str">
        <f>C17 &amp; " Win 4-0"</f>
        <v>Avalanche Win 4-0</v>
      </c>
      <c r="E21" s="14"/>
      <c r="F21" s="71"/>
      <c r="G21" s="14"/>
      <c r="H21" s="64" t="str">
        <f>G17 &amp; " Win 4-0"</f>
        <v>Panthers Win 4-0</v>
      </c>
    </row>
    <row r="22" spans="2:8" ht="14.45" customHeight="1" x14ac:dyDescent="0.25">
      <c r="B22" s="71"/>
      <c r="C22" s="14"/>
      <c r="D22" s="64" t="str">
        <f>C17 &amp; " Win 4-1"</f>
        <v>Avalanche Win 4-1</v>
      </c>
      <c r="E22" s="14"/>
      <c r="F22" s="71"/>
      <c r="G22" s="14"/>
      <c r="H22" s="64" t="str">
        <f>G17 &amp; " Win 4-1"</f>
        <v>Panthers Win 4-1</v>
      </c>
    </row>
    <row r="23" spans="2:8" ht="14.45" customHeight="1" x14ac:dyDescent="0.25">
      <c r="B23" s="71"/>
      <c r="C23" s="14"/>
      <c r="D23" s="64" t="str">
        <f>C17 &amp; " Win 4-2"</f>
        <v>Avalanche Win 4-2</v>
      </c>
      <c r="E23" s="14"/>
      <c r="F23" s="71"/>
      <c r="G23" s="14"/>
      <c r="H23" s="64" t="str">
        <f>G17 &amp; " Win 4-2"</f>
        <v>Panthers Win 4-2</v>
      </c>
    </row>
    <row r="24" spans="2:8" ht="14.45" customHeight="1" x14ac:dyDescent="0.25">
      <c r="B24" s="72"/>
      <c r="C24" s="73"/>
      <c r="D24" s="65" t="str">
        <f>C17 &amp; " Win 4-3"</f>
        <v>Avalanche Win 4-3</v>
      </c>
      <c r="E24" s="14"/>
      <c r="F24" s="72"/>
      <c r="G24" s="73"/>
      <c r="H24" s="65" t="str">
        <f>G17 &amp; " Win 4-3"</f>
        <v>Panthers Win 4-3</v>
      </c>
    </row>
    <row r="25" spans="2:8" ht="14.45" customHeight="1" x14ac:dyDescent="0.25"/>
    <row r="26" spans="2:8" ht="14.45" customHeight="1" x14ac:dyDescent="0.25">
      <c r="B26" s="188" t="s">
        <v>26</v>
      </c>
      <c r="C26" s="188"/>
      <c r="D26" s="188"/>
      <c r="E26" s="14"/>
      <c r="F26" s="188" t="s">
        <v>27</v>
      </c>
      <c r="G26" s="188"/>
      <c r="H26" s="188"/>
    </row>
    <row r="27" spans="2:8" ht="30" x14ac:dyDescent="0.25">
      <c r="B27" s="184" t="s">
        <v>115</v>
      </c>
      <c r="C27" s="185"/>
      <c r="D27" s="75" t="s">
        <v>127</v>
      </c>
      <c r="E27" s="14"/>
      <c r="F27" s="186" t="s">
        <v>115</v>
      </c>
      <c r="G27" s="187"/>
      <c r="H27" s="76" t="s">
        <v>128</v>
      </c>
    </row>
    <row r="28" spans="2:8" ht="14.45" customHeight="1" x14ac:dyDescent="0.25">
      <c r="B28" s="70" t="s">
        <v>129</v>
      </c>
      <c r="C28" s="67" t="str">
        <f>Standings!E10</f>
        <v>Knights</v>
      </c>
      <c r="D28" s="63" t="s">
        <v>18</v>
      </c>
      <c r="E28" s="14"/>
      <c r="F28" s="70" t="s">
        <v>130</v>
      </c>
      <c r="G28" s="67" t="str">
        <f>Standings!K10</f>
        <v>Capitals</v>
      </c>
      <c r="H28" s="63" t="s">
        <v>18</v>
      </c>
    </row>
    <row r="29" spans="2:8" ht="14.45" customHeight="1" x14ac:dyDescent="0.25">
      <c r="B29" s="70" t="s">
        <v>120</v>
      </c>
      <c r="C29" s="67" t="str">
        <f xml:space="preserve">
IF(ISNUMBER(SEARCH(Standings!E14,'NHL Playoff Bracket'!E19)),Standings!E14,
IF(ISNUMBER(SEARCH(Standings!E15,'NHL Playoff Bracket'!E19)),Standings!E15,
"Selection Needed"
))</f>
        <v>Wild</v>
      </c>
      <c r="D29" s="64" t="str">
        <f>C28 &amp; " Win 4-0"</f>
        <v>Knights Win 4-0</v>
      </c>
      <c r="E29" s="14"/>
      <c r="F29" s="70" t="s">
        <v>120</v>
      </c>
      <c r="G29" s="67" t="str">
        <f xml:space="preserve">
IF(ISNUMBER(SEARCH(Standings!K14,'NHL Playoff Bracket'!AI19)),Standings!K14,
IF(ISNUMBER(SEARCH(Standings!K15,'NHL Playoff Bracket'!AI19)),Standings!K15,
"Selection Needed"
))</f>
        <v>Canadiens</v>
      </c>
      <c r="H29" s="64" t="str">
        <f>G28 &amp; " Win 4-0"</f>
        <v>Capitals Win 4-0</v>
      </c>
    </row>
    <row r="30" spans="2:8" ht="14.45" customHeight="1" x14ac:dyDescent="0.25">
      <c r="B30" s="71"/>
      <c r="C30" s="14"/>
      <c r="D30" s="64" t="str">
        <f>C28 &amp; " Win 4-1"</f>
        <v>Knights Win 4-1</v>
      </c>
      <c r="E30" s="14"/>
      <c r="F30" s="71"/>
      <c r="G30" s="14"/>
      <c r="H30" s="64" t="str">
        <f>G28 &amp; " Win 4-1"</f>
        <v>Capitals Win 4-1</v>
      </c>
    </row>
    <row r="31" spans="2:8" ht="14.45" customHeight="1" x14ac:dyDescent="0.25">
      <c r="B31" s="71"/>
      <c r="C31" s="14"/>
      <c r="D31" s="64" t="str">
        <f>C28 &amp; " Win 4-2"</f>
        <v>Knights Win 4-2</v>
      </c>
      <c r="E31" s="14"/>
      <c r="F31" s="71"/>
      <c r="G31" s="14"/>
      <c r="H31" s="64" t="str">
        <f>G28 &amp; " Win 4-2"</f>
        <v>Capitals Win 4-2</v>
      </c>
    </row>
    <row r="32" spans="2:8" ht="14.45" customHeight="1" x14ac:dyDescent="0.25">
      <c r="B32" s="71"/>
      <c r="C32" s="14"/>
      <c r="D32" s="64" t="str">
        <f>C28 &amp; " Win 4-3"</f>
        <v>Knights Win 4-3</v>
      </c>
      <c r="E32" s="14"/>
      <c r="F32" s="71"/>
      <c r="G32" s="14"/>
      <c r="H32" s="64" t="str">
        <f>G28 &amp; " Win 4-3"</f>
        <v>Capitals Win 4-3</v>
      </c>
    </row>
    <row r="33" spans="2:8" ht="14.45" customHeight="1" x14ac:dyDescent="0.25">
      <c r="B33" s="71"/>
      <c r="C33" s="14"/>
      <c r="D33" s="64" t="str">
        <f>C29 &amp; " Win 4-0"</f>
        <v>Wild Win 4-0</v>
      </c>
      <c r="E33" s="14"/>
      <c r="F33" s="71"/>
      <c r="G33" s="14"/>
      <c r="H33" s="64" t="str">
        <f>G29 &amp; " Win 4-0"</f>
        <v>Canadiens Win 4-0</v>
      </c>
    </row>
    <row r="34" spans="2:8" ht="14.45" customHeight="1" x14ac:dyDescent="0.25">
      <c r="B34" s="71"/>
      <c r="C34" s="14"/>
      <c r="D34" s="64" t="str">
        <f>C29 &amp; " Win 4-1"</f>
        <v>Wild Win 4-1</v>
      </c>
      <c r="E34" s="14"/>
      <c r="F34" s="71"/>
      <c r="G34" s="14"/>
      <c r="H34" s="64" t="str">
        <f>G29 &amp; " Win 4-1"</f>
        <v>Canadiens Win 4-1</v>
      </c>
    </row>
    <row r="35" spans="2:8" ht="14.45" customHeight="1" x14ac:dyDescent="0.25">
      <c r="B35" s="71"/>
      <c r="C35" s="14"/>
      <c r="D35" s="64" t="str">
        <f>C29 &amp; " Win 4-2"</f>
        <v>Wild Win 4-2</v>
      </c>
      <c r="E35" s="14"/>
      <c r="F35" s="71"/>
      <c r="G35" s="14"/>
      <c r="H35" s="64" t="str">
        <f>G29 &amp; " Win 4-2"</f>
        <v>Canadiens Win 4-2</v>
      </c>
    </row>
    <row r="36" spans="2:8" ht="14.45" customHeight="1" x14ac:dyDescent="0.25">
      <c r="B36" s="72"/>
      <c r="C36" s="73"/>
      <c r="D36" s="65" t="str">
        <f>C29 &amp; " Win 4-3"</f>
        <v>Wild Win 4-3</v>
      </c>
      <c r="E36" s="14"/>
      <c r="F36" s="72"/>
      <c r="G36" s="73"/>
      <c r="H36" s="65" t="str">
        <f>G29 &amp; " Win 4-3"</f>
        <v>Canadiens Win 4-3</v>
      </c>
    </row>
    <row r="37" spans="2:8" ht="14.45" customHeight="1" x14ac:dyDescent="0.25"/>
    <row r="38" spans="2:8" x14ac:dyDescent="0.25">
      <c r="B38" s="188" t="s">
        <v>33</v>
      </c>
      <c r="C38" s="188"/>
      <c r="D38" s="188"/>
      <c r="E38" s="14"/>
      <c r="F38" s="188" t="s">
        <v>34</v>
      </c>
      <c r="G38" s="188"/>
      <c r="H38" s="188"/>
    </row>
    <row r="39" spans="2:8" ht="30" x14ac:dyDescent="0.25">
      <c r="B39" s="184" t="s">
        <v>115</v>
      </c>
      <c r="C39" s="185"/>
      <c r="D39" s="75" t="s">
        <v>131</v>
      </c>
      <c r="E39" s="14"/>
      <c r="F39" s="186" t="s">
        <v>115</v>
      </c>
      <c r="G39" s="187"/>
      <c r="H39" s="76" t="s">
        <v>132</v>
      </c>
    </row>
    <row r="40" spans="2:8" ht="14.45" customHeight="1" x14ac:dyDescent="0.25">
      <c r="B40" s="70" t="s">
        <v>133</v>
      </c>
      <c r="C40" s="67" t="str">
        <f>Standings!E11</f>
        <v>Kings</v>
      </c>
      <c r="D40" s="63" t="s">
        <v>18</v>
      </c>
      <c r="E40" s="14"/>
      <c r="F40" s="70" t="s">
        <v>134</v>
      </c>
      <c r="G40" s="67" t="str">
        <f>Standings!K11</f>
        <v>Hurricanes</v>
      </c>
      <c r="H40" s="63" t="s">
        <v>18</v>
      </c>
    </row>
    <row r="41" spans="2:8" x14ac:dyDescent="0.25">
      <c r="B41" s="70" t="s">
        <v>135</v>
      </c>
      <c r="C41" s="67" t="str">
        <f>Standings!E12</f>
        <v>Oilers</v>
      </c>
      <c r="D41" s="64" t="str">
        <f>C40 &amp; " Win 4-0"</f>
        <v>Kings Win 4-0</v>
      </c>
      <c r="E41" s="14"/>
      <c r="F41" s="70" t="s">
        <v>136</v>
      </c>
      <c r="G41" s="67" t="str">
        <f>Standings!K12</f>
        <v>Devils</v>
      </c>
      <c r="H41" s="64" t="str">
        <f>G40 &amp; " Win 4-0"</f>
        <v>Hurricanes Win 4-0</v>
      </c>
    </row>
    <row r="42" spans="2:8" ht="14.45" customHeight="1" x14ac:dyDescent="0.25">
      <c r="B42" s="71"/>
      <c r="C42" s="14"/>
      <c r="D42" s="64" t="str">
        <f>C40 &amp; " Win 4-1"</f>
        <v>Kings Win 4-1</v>
      </c>
      <c r="E42" s="14"/>
      <c r="F42" s="71"/>
      <c r="G42" s="14"/>
      <c r="H42" s="64" t="str">
        <f>G40 &amp; " Win 4-1"</f>
        <v>Hurricanes Win 4-1</v>
      </c>
    </row>
    <row r="43" spans="2:8" ht="14.45" customHeight="1" x14ac:dyDescent="0.25">
      <c r="B43" s="71"/>
      <c r="C43" s="14"/>
      <c r="D43" s="64" t="str">
        <f>C40 &amp; " Win 4-2"</f>
        <v>Kings Win 4-2</v>
      </c>
      <c r="E43" s="14"/>
      <c r="F43" s="71"/>
      <c r="G43" s="14"/>
      <c r="H43" s="64" t="str">
        <f>G40 &amp; " Win 4-2"</f>
        <v>Hurricanes Win 4-2</v>
      </c>
    </row>
    <row r="44" spans="2:8" ht="14.45" customHeight="1" x14ac:dyDescent="0.25">
      <c r="B44" s="71"/>
      <c r="C44" s="14"/>
      <c r="D44" s="64" t="str">
        <f>C40 &amp; " Win 4-3"</f>
        <v>Kings Win 4-3</v>
      </c>
      <c r="E44" s="14"/>
      <c r="F44" s="71"/>
      <c r="G44" s="14"/>
      <c r="H44" s="64" t="str">
        <f>G40 &amp; " Win 4-3"</f>
        <v>Hurricanes Win 4-3</v>
      </c>
    </row>
    <row r="45" spans="2:8" ht="14.45" customHeight="1" x14ac:dyDescent="0.25">
      <c r="B45" s="71"/>
      <c r="C45" s="14"/>
      <c r="D45" s="64" t="str">
        <f>C41 &amp; " Win 4-0"</f>
        <v>Oilers Win 4-0</v>
      </c>
      <c r="E45" s="14"/>
      <c r="F45" s="71"/>
      <c r="G45" s="14"/>
      <c r="H45" s="64" t="str">
        <f>G41 &amp; " Win 4-0"</f>
        <v>Devils Win 4-0</v>
      </c>
    </row>
    <row r="46" spans="2:8" ht="14.45" customHeight="1" x14ac:dyDescent="0.25">
      <c r="B46" s="71"/>
      <c r="C46" s="14"/>
      <c r="D46" s="64" t="str">
        <f>C41 &amp; " Win 4-1"</f>
        <v>Oilers Win 4-1</v>
      </c>
      <c r="E46" s="14"/>
      <c r="F46" s="71"/>
      <c r="G46" s="14"/>
      <c r="H46" s="64" t="str">
        <f>G41 &amp; " Win 4-1"</f>
        <v>Devils Win 4-1</v>
      </c>
    </row>
    <row r="47" spans="2:8" ht="14.45" customHeight="1" x14ac:dyDescent="0.25">
      <c r="B47" s="71"/>
      <c r="C47" s="14"/>
      <c r="D47" s="64" t="str">
        <f>C41 &amp; " Win 4-2"</f>
        <v>Oilers Win 4-2</v>
      </c>
      <c r="E47" s="14"/>
      <c r="F47" s="71"/>
      <c r="G47" s="14"/>
      <c r="H47" s="64" t="str">
        <f>G41 &amp; " Win 4-2"</f>
        <v>Devils Win 4-2</v>
      </c>
    </row>
    <row r="48" spans="2:8" ht="14.45" customHeight="1" x14ac:dyDescent="0.25">
      <c r="B48" s="72"/>
      <c r="C48" s="73"/>
      <c r="D48" s="65" t="str">
        <f>C41 &amp; " Win 4-3"</f>
        <v>Oilers Win 4-3</v>
      </c>
      <c r="E48" s="14"/>
      <c r="F48" s="72"/>
      <c r="G48" s="73"/>
      <c r="H48" s="65" t="str">
        <f>G41 &amp; " Win 4-3"</f>
        <v>Devils Win 4-3</v>
      </c>
    </row>
    <row r="49" ht="14.45" customHeight="1" x14ac:dyDescent="0.25"/>
    <row r="51" ht="14.45" customHeight="1" x14ac:dyDescent="0.25"/>
    <row r="53" ht="18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5" ht="18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8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9" ht="18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</sheetData>
  <mergeCells count="17">
    <mergeCell ref="B14:D14"/>
    <mergeCell ref="F14:H14"/>
    <mergeCell ref="B15:C15"/>
    <mergeCell ref="F15:G15"/>
    <mergeCell ref="B26:D26"/>
    <mergeCell ref="F26:H26"/>
    <mergeCell ref="B1:H1"/>
    <mergeCell ref="B2:D2"/>
    <mergeCell ref="F2:H2"/>
    <mergeCell ref="B3:C3"/>
    <mergeCell ref="F3:G3"/>
    <mergeCell ref="B27:C27"/>
    <mergeCell ref="F27:G27"/>
    <mergeCell ref="B38:D38"/>
    <mergeCell ref="F38:H38"/>
    <mergeCell ref="B39:C39"/>
    <mergeCell ref="F39:G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51F5-BC3A-4DE1-BF6F-3D0F58D58CB6}">
  <dimension ref="A1:I43"/>
  <sheetViews>
    <sheetView workbookViewId="0">
      <selection activeCell="B5" activeCellId="2" sqref="B16:B17 B4 B5"/>
    </sheetView>
  </sheetViews>
  <sheetFormatPr defaultRowHeight="15" x14ac:dyDescent="0.25"/>
  <cols>
    <col min="1" max="1" width="4.42578125" style="74" customWidth="1"/>
    <col min="2" max="2" width="29.85546875" style="74" customWidth="1"/>
    <col min="3" max="3" width="27.28515625" style="74" customWidth="1"/>
    <col min="4" max="4" width="27.7109375" style="74" customWidth="1"/>
    <col min="5" max="5" width="8.28515625" style="74" customWidth="1"/>
    <col min="6" max="6" width="29.140625" style="74" customWidth="1"/>
    <col min="7" max="7" width="24.85546875" style="74" bestFit="1" customWidth="1"/>
    <col min="8" max="8" width="27.140625" style="74" customWidth="1"/>
    <col min="9" max="10" width="24.85546875" style="74" bestFit="1" customWidth="1"/>
    <col min="11" max="11" width="17" style="74" bestFit="1" customWidth="1"/>
    <col min="12" max="12" width="16.140625" style="74" bestFit="1" customWidth="1"/>
    <col min="13" max="16384" width="9.140625" style="74"/>
  </cols>
  <sheetData>
    <row r="1" spans="1:9" x14ac:dyDescent="0.25">
      <c r="B1" s="189" t="s">
        <v>137</v>
      </c>
      <c r="C1" s="189"/>
      <c r="D1" s="189"/>
      <c r="E1" s="189"/>
      <c r="F1" s="189"/>
      <c r="G1" s="189"/>
      <c r="H1" s="189"/>
    </row>
    <row r="2" spans="1:9" x14ac:dyDescent="0.25">
      <c r="B2" s="188" t="s">
        <v>20</v>
      </c>
      <c r="C2" s="188"/>
      <c r="D2" s="188"/>
      <c r="E2" s="14"/>
      <c r="F2" s="188" t="s">
        <v>21</v>
      </c>
      <c r="G2" s="188"/>
      <c r="H2" s="188"/>
    </row>
    <row r="3" spans="1:9" ht="30" x14ac:dyDescent="0.25">
      <c r="B3" s="184" t="s">
        <v>115</v>
      </c>
      <c r="C3" s="185"/>
      <c r="D3" s="75" t="s">
        <v>138</v>
      </c>
      <c r="E3" s="14"/>
      <c r="F3" s="186" t="s">
        <v>115</v>
      </c>
      <c r="G3" s="187"/>
      <c r="H3" s="76" t="s">
        <v>138</v>
      </c>
    </row>
    <row r="4" spans="1:9" ht="45" x14ac:dyDescent="0.25">
      <c r="A4" s="14"/>
      <c r="B4" s="70" t="s">
        <v>139</v>
      </c>
      <c r="C4" s="67" t="str">
        <f xml:space="preserve">
IF(ISNUMBER(SEARCH(Standings!E6,'NHL Playoff Bracket'!J12)),Standings!E6,
IF(ISNUMBER(SEARCH(Standings!E14,'NHL Playoff Bracket'!J12)),Standings!E14,
IF(ISNUMBER(SEARCH(Standings!E15,'NHL Playoff Bracket'!J12)),Standings!E15,
"Selection Pending"
)
)
)</f>
        <v>Selection Pending</v>
      </c>
      <c r="D4" s="63" t="s">
        <v>18</v>
      </c>
      <c r="E4" s="14"/>
      <c r="F4" s="70" t="s">
        <v>140</v>
      </c>
      <c r="G4" s="67" t="str">
        <f xml:space="preserve">
IF(ISNUMBER(SEARCH(Standings!K6,'NHL Playoff Bracket'!AD12)),Standings!K6,
IF(ISNUMBER(SEARCH(Standings!K14,'NHL Playoff Bracket'!AD12)),Standings!K14,
IF(ISNUMBER(SEARCH(Standings!K15,'NHL Playoff Bracket'!AD12)),Standings!K15,
"Selection Pending"
)
)
)</f>
        <v>Selection Pending</v>
      </c>
      <c r="H4" s="63" t="s">
        <v>18</v>
      </c>
      <c r="I4" s="14"/>
    </row>
    <row r="5" spans="1:9" ht="30" x14ac:dyDescent="0.25">
      <c r="A5" s="66"/>
      <c r="B5" s="70" t="s">
        <v>141</v>
      </c>
      <c r="C5" s="67" t="str">
        <f xml:space="preserve">
IF(ISNUMBER(SEARCH(Standings!E7,'NHL Playoff Bracket'!J13)),Standings!E7,
IF(ISNUMBER(SEARCH(Standings!E8,'NHL Playoff Bracket'!J13)),Standings!E8,
"Selection Pending"
))</f>
        <v>Selection Pending</v>
      </c>
      <c r="D5" s="64" t="str">
        <f>C4 &amp; " Win 4-0"</f>
        <v>Selection Pending Win 4-0</v>
      </c>
      <c r="E5" s="14"/>
      <c r="F5" s="70" t="s">
        <v>142</v>
      </c>
      <c r="G5" s="67" t="str">
        <f xml:space="preserve">
IF(ISNUMBER(SEARCH(Standings!K7,'NHL Playoff Bracket'!AD13)),Standings!K7,
IF(ISNUMBER(SEARCH(Standings!K8,'NHL Playoff Bracket'!AD13)),Standings!K8,
"Selection Pending"
)
)</f>
        <v>Selection Pending</v>
      </c>
      <c r="H5" s="64" t="str">
        <f>G4 &amp; " Win 4-0"</f>
        <v>Selection Pending Win 4-0</v>
      </c>
      <c r="I5" s="66"/>
    </row>
    <row r="6" spans="1:9" x14ac:dyDescent="0.25">
      <c r="A6" s="14"/>
      <c r="B6" s="71"/>
      <c r="C6" s="14"/>
      <c r="D6" s="64" t="str">
        <f>C4 &amp; " Win 4-1"</f>
        <v>Selection Pending Win 4-1</v>
      </c>
      <c r="E6" s="14"/>
      <c r="F6" s="71"/>
      <c r="G6" s="14"/>
      <c r="H6" s="64" t="str">
        <f>G4 &amp; " Win 4-1"</f>
        <v>Selection Pending Win 4-1</v>
      </c>
      <c r="I6" s="14"/>
    </row>
    <row r="7" spans="1:9" x14ac:dyDescent="0.25">
      <c r="A7" s="14"/>
      <c r="B7" s="71"/>
      <c r="C7" s="14"/>
      <c r="D7" s="64" t="str">
        <f>C4 &amp; " Win 4-2"</f>
        <v>Selection Pending Win 4-2</v>
      </c>
      <c r="E7" s="14"/>
      <c r="F7" s="71"/>
      <c r="G7" s="14"/>
      <c r="H7" s="64" t="str">
        <f>G4 &amp; " Win 4-2"</f>
        <v>Selection Pending Win 4-2</v>
      </c>
      <c r="I7" s="14"/>
    </row>
    <row r="8" spans="1:9" x14ac:dyDescent="0.25">
      <c r="A8" s="14"/>
      <c r="B8" s="71"/>
      <c r="C8" s="14"/>
      <c r="D8" s="64" t="str">
        <f>C4 &amp; " Win 4-3"</f>
        <v>Selection Pending Win 4-3</v>
      </c>
      <c r="E8" s="14"/>
      <c r="F8" s="71"/>
      <c r="G8" s="14"/>
      <c r="H8" s="64" t="str">
        <f>G4 &amp; " Win 4-3"</f>
        <v>Selection Pending Win 4-3</v>
      </c>
      <c r="I8" s="14"/>
    </row>
    <row r="9" spans="1:9" x14ac:dyDescent="0.25">
      <c r="A9" s="14"/>
      <c r="B9" s="71"/>
      <c r="C9" s="14"/>
      <c r="D9" s="64" t="str">
        <f>C5 &amp; " Wins 4-0"</f>
        <v>Selection Pending Wins 4-0</v>
      </c>
      <c r="E9" s="14"/>
      <c r="F9" s="71"/>
      <c r="G9" s="14"/>
      <c r="H9" s="64" t="str">
        <f>G5 &amp; " Win 4-0"</f>
        <v>Selection Pending Win 4-0</v>
      </c>
      <c r="I9" s="14"/>
    </row>
    <row r="10" spans="1:9" x14ac:dyDescent="0.25">
      <c r="A10" s="14"/>
      <c r="B10" s="71"/>
      <c r="C10" s="14"/>
      <c r="D10" s="64" t="str">
        <f>C5 &amp; " Wins 4-1"</f>
        <v>Selection Pending Wins 4-1</v>
      </c>
      <c r="E10" s="14"/>
      <c r="F10" s="71"/>
      <c r="G10" s="14"/>
      <c r="H10" s="64" t="str">
        <f>G5 &amp; " Win 4-1"</f>
        <v>Selection Pending Win 4-1</v>
      </c>
      <c r="I10" s="14"/>
    </row>
    <row r="11" spans="1:9" x14ac:dyDescent="0.25">
      <c r="A11" s="14"/>
      <c r="B11" s="71"/>
      <c r="C11" s="14"/>
      <c r="D11" s="64" t="str">
        <f>C5 &amp; " Wins 4-2"</f>
        <v>Selection Pending Wins 4-2</v>
      </c>
      <c r="E11" s="14"/>
      <c r="F11" s="71"/>
      <c r="G11" s="14"/>
      <c r="H11" s="64" t="str">
        <f>G5 &amp; " Win 4-2"</f>
        <v>Selection Pending Win 4-2</v>
      </c>
      <c r="I11" s="14"/>
    </row>
    <row r="12" spans="1:9" x14ac:dyDescent="0.25">
      <c r="A12" s="14"/>
      <c r="B12" s="72"/>
      <c r="C12" s="73"/>
      <c r="D12" s="65" t="str">
        <f>C5 &amp; " Wins 4-3"</f>
        <v>Selection Pending Wins 4-3</v>
      </c>
      <c r="E12" s="14"/>
      <c r="F12" s="72"/>
      <c r="G12" s="73"/>
      <c r="H12" s="65" t="str">
        <f>G5 &amp; " Win 4-3"</f>
        <v>Selection Pending Win 4-3</v>
      </c>
      <c r="I12" s="14"/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14"/>
      <c r="B14" s="188" t="s">
        <v>30</v>
      </c>
      <c r="C14" s="188"/>
      <c r="D14" s="188"/>
      <c r="E14" s="14"/>
      <c r="F14" s="188" t="s">
        <v>31</v>
      </c>
      <c r="G14" s="188"/>
      <c r="H14" s="188"/>
      <c r="I14" s="14"/>
    </row>
    <row r="15" spans="1:9" ht="45" x14ac:dyDescent="0.25">
      <c r="A15" s="14"/>
      <c r="B15" s="184" t="s">
        <v>115</v>
      </c>
      <c r="C15" s="185"/>
      <c r="D15" s="75" t="s">
        <v>143</v>
      </c>
      <c r="E15" s="14"/>
      <c r="F15" s="186" t="s">
        <v>115</v>
      </c>
      <c r="G15" s="187"/>
      <c r="H15" s="76" t="s">
        <v>143</v>
      </c>
      <c r="I15" s="14"/>
    </row>
    <row r="16" spans="1:9" ht="30" x14ac:dyDescent="0.25">
      <c r="A16" s="14"/>
      <c r="B16" s="70" t="s">
        <v>144</v>
      </c>
      <c r="C16" s="67" t="str">
        <f xml:space="preserve">
IF(ISNUMBER(SEARCH(Standings!E10,'NHL Playoff Bracket'!J20)),Standings!E10,
IF(ISNUMBER(SEARCH(Standings!E14,'NHL Playoff Bracket'!J20)),Standings!E14,
IF(ISNUMBER(SEARCH(Standings!E15,'NHL Playoff Bracket'!J20)),Standings!E15,
"Selection Pending"
)
)
)</f>
        <v>Selection Pending</v>
      </c>
      <c r="D16" s="63" t="s">
        <v>18</v>
      </c>
      <c r="E16" s="14"/>
      <c r="F16" s="70" t="s">
        <v>145</v>
      </c>
      <c r="G16" s="67" t="str">
        <f xml:space="preserve">
IF(ISNUMBER(SEARCH(Standings!K10,'NHL Playoff Bracket'!AD20)),Standings!K10,
IF(ISNUMBER(SEARCH(Standings!K14,'NHL Playoff Bracket'!AD20)),Standings!K14,
IF(ISNUMBER(SEARCH(Standings!K15,'NHL Playoff Bracket'!AD20)),Standings!K15,
"Selection Pending"
)
)
)</f>
        <v>Selection Pending</v>
      </c>
      <c r="H16" s="63" t="s">
        <v>18</v>
      </c>
      <c r="I16" s="14"/>
    </row>
    <row r="17" spans="2:8" ht="30" x14ac:dyDescent="0.25">
      <c r="B17" s="70" t="s">
        <v>146</v>
      </c>
      <c r="C17" s="67" t="str">
        <f xml:space="preserve">
IF(ISNUMBER(SEARCH(Standings!E11,'NHL Playoff Bracket'!J21)),Standings!E11,
IF(ISNUMBER(SEARCH(Standings!E12,'NHL Playoff Bracket'!J21)),Standings!E12,
"Selection Pending"
)
)</f>
        <v>Selection Pending</v>
      </c>
      <c r="D17" s="64" t="str">
        <f>C16 &amp; " Win 4-0"</f>
        <v>Selection Pending Win 4-0</v>
      </c>
      <c r="E17" s="14"/>
      <c r="F17" s="70" t="s">
        <v>147</v>
      </c>
      <c r="G17" s="67" t="str">
        <f xml:space="preserve">
IF(ISNUMBER(SEARCH(Standings!K11,'NHL Playoff Bracket'!AD21)),Standings!K11,
IF(ISNUMBER(SEARCH(Standings!K12,'NHL Playoff Bracket'!AD21)),Standings!K12,
"Selection Pending"
)
)</f>
        <v>Selection Pending</v>
      </c>
      <c r="H17" s="64" t="str">
        <f>G16 &amp; " Win 4-0"</f>
        <v>Selection Pending Win 4-0</v>
      </c>
    </row>
    <row r="18" spans="2:8" x14ac:dyDescent="0.25">
      <c r="B18" s="71"/>
      <c r="C18" s="14"/>
      <c r="D18" s="64" t="str">
        <f>C16 &amp; " Win 4-1"</f>
        <v>Selection Pending Win 4-1</v>
      </c>
      <c r="E18" s="14"/>
      <c r="F18" s="71"/>
      <c r="G18" s="14"/>
      <c r="H18" s="64" t="str">
        <f>G16 &amp; " Win 4-1"</f>
        <v>Selection Pending Win 4-1</v>
      </c>
    </row>
    <row r="19" spans="2:8" x14ac:dyDescent="0.25">
      <c r="B19" s="71"/>
      <c r="C19" s="14"/>
      <c r="D19" s="64" t="str">
        <f>C16 &amp; " Win 4-2"</f>
        <v>Selection Pending Win 4-2</v>
      </c>
      <c r="E19" s="14"/>
      <c r="F19" s="71"/>
      <c r="G19" s="14"/>
      <c r="H19" s="64" t="str">
        <f>G16 &amp; " Win 4-2"</f>
        <v>Selection Pending Win 4-2</v>
      </c>
    </row>
    <row r="20" spans="2:8" x14ac:dyDescent="0.25">
      <c r="B20" s="71"/>
      <c r="C20" s="14"/>
      <c r="D20" s="64" t="str">
        <f>C16 &amp; " Win 4-3"</f>
        <v>Selection Pending Win 4-3</v>
      </c>
      <c r="E20" s="14"/>
      <c r="F20" s="71"/>
      <c r="G20" s="14"/>
      <c r="H20" s="64" t="str">
        <f>G16 &amp; " Win 4-3"</f>
        <v>Selection Pending Win 4-3</v>
      </c>
    </row>
    <row r="21" spans="2:8" x14ac:dyDescent="0.25">
      <c r="B21" s="71"/>
      <c r="C21" s="14"/>
      <c r="D21" s="64" t="str">
        <f>C17 &amp; " Win 4-0"</f>
        <v>Selection Pending Win 4-0</v>
      </c>
      <c r="E21" s="14"/>
      <c r="F21" s="71"/>
      <c r="G21" s="14"/>
      <c r="H21" s="64" t="str">
        <f>G17 &amp; " Win 4-0"</f>
        <v>Selection Pending Win 4-0</v>
      </c>
    </row>
    <row r="22" spans="2:8" x14ac:dyDescent="0.25">
      <c r="B22" s="71"/>
      <c r="C22" s="14"/>
      <c r="D22" s="64" t="str">
        <f>C17 &amp; " Win 4-1"</f>
        <v>Selection Pending Win 4-1</v>
      </c>
      <c r="E22" s="14"/>
      <c r="F22" s="71"/>
      <c r="G22" s="14"/>
      <c r="H22" s="64" t="str">
        <f>G17 &amp; " Win 4-1"</f>
        <v>Selection Pending Win 4-1</v>
      </c>
    </row>
    <row r="23" spans="2:8" x14ac:dyDescent="0.25">
      <c r="B23" s="71"/>
      <c r="C23" s="14"/>
      <c r="D23" s="64" t="str">
        <f>C17 &amp; " Win 4-2"</f>
        <v>Selection Pending Win 4-2</v>
      </c>
      <c r="E23" s="14"/>
      <c r="F23" s="71"/>
      <c r="G23" s="14"/>
      <c r="H23" s="64" t="str">
        <f>G17 &amp; " Win 4-2"</f>
        <v>Selection Pending Win 4-2</v>
      </c>
    </row>
    <row r="24" spans="2:8" x14ac:dyDescent="0.25">
      <c r="B24" s="72"/>
      <c r="C24" s="73"/>
      <c r="D24" s="65" t="str">
        <f>C17 &amp; " Win 4-3"</f>
        <v>Selection Pending Win 4-3</v>
      </c>
      <c r="E24" s="14"/>
      <c r="F24" s="72"/>
      <c r="G24" s="73"/>
      <c r="H24" s="65" t="str">
        <f>G17 &amp; " Win 4-3"</f>
        <v>Selection Pending Win 4-3</v>
      </c>
    </row>
    <row r="31" spans="2:8" ht="18.75" customHeight="1" x14ac:dyDescent="0.25"/>
    <row r="43" ht="18.75" customHeight="1" x14ac:dyDescent="0.25"/>
  </sheetData>
  <mergeCells count="9">
    <mergeCell ref="B15:C15"/>
    <mergeCell ref="F15:G15"/>
    <mergeCell ref="B14:D14"/>
    <mergeCell ref="F14:H14"/>
    <mergeCell ref="B1:H1"/>
    <mergeCell ref="B2:D2"/>
    <mergeCell ref="F2:H2"/>
    <mergeCell ref="B3:C3"/>
    <mergeCell ref="F3:G3"/>
  </mergeCells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3640-8FE2-41D7-9DAF-036E36BE67EF}">
  <dimension ref="B1:H87"/>
  <sheetViews>
    <sheetView workbookViewId="0">
      <selection activeCell="D8" sqref="D8"/>
    </sheetView>
  </sheetViews>
  <sheetFormatPr defaultRowHeight="15" x14ac:dyDescent="0.25"/>
  <cols>
    <col min="1" max="1" width="4.28515625" style="14" customWidth="1"/>
    <col min="2" max="2" width="31.5703125" style="14" customWidth="1"/>
    <col min="3" max="3" width="18.7109375" style="14" customWidth="1"/>
    <col min="4" max="4" width="27.28515625" style="14" customWidth="1"/>
    <col min="5" max="5" width="4.5703125" style="14" customWidth="1"/>
    <col min="6" max="6" width="29.140625" style="14" customWidth="1"/>
    <col min="7" max="7" width="24.85546875" style="14" bestFit="1" customWidth="1"/>
    <col min="8" max="8" width="28.5703125" style="14" customWidth="1"/>
    <col min="9" max="13" width="24.85546875" style="14" bestFit="1" customWidth="1"/>
    <col min="14" max="14" width="16.140625" style="14" bestFit="1" customWidth="1"/>
    <col min="15" max="16384" width="9.140625" style="14"/>
  </cols>
  <sheetData>
    <row r="1" spans="2:8" x14ac:dyDescent="0.25">
      <c r="B1" s="189" t="s">
        <v>148</v>
      </c>
      <c r="C1" s="189"/>
      <c r="D1" s="189"/>
      <c r="E1" s="189"/>
      <c r="F1" s="189"/>
      <c r="G1" s="189"/>
      <c r="H1" s="189"/>
    </row>
    <row r="2" spans="2:8" s="66" customFormat="1" x14ac:dyDescent="0.25">
      <c r="B2" s="190" t="s">
        <v>24</v>
      </c>
      <c r="C2" s="190"/>
      <c r="D2" s="190"/>
      <c r="E2" s="14"/>
      <c r="F2" s="190" t="s">
        <v>25</v>
      </c>
      <c r="G2" s="190"/>
      <c r="H2" s="190"/>
    </row>
    <row r="3" spans="2:8" ht="45" x14ac:dyDescent="0.25">
      <c r="B3" s="184" t="s">
        <v>115</v>
      </c>
      <c r="C3" s="185"/>
      <c r="D3" s="75" t="s">
        <v>143</v>
      </c>
      <c r="F3" s="186" t="s">
        <v>115</v>
      </c>
      <c r="G3" s="187"/>
      <c r="H3" s="76" t="s">
        <v>143</v>
      </c>
    </row>
    <row r="4" spans="2:8" x14ac:dyDescent="0.25">
      <c r="B4" s="70" t="s">
        <v>149</v>
      </c>
      <c r="C4" s="67" t="str">
        <f xml:space="preserve">
IF(ISNUMBER(SEARCH(Standings!E6,'NHL Playoff Bracket'!O16)),Standings!E6,
IF(ISNUMBER(SEARCH(Standings!E7,'NHL Playoff Bracket'!O16)),Standings!E7,
IF(ISNUMBER(SEARCH(Standings!E8,'NHL Playoff Bracket'!O16)),Standings!E8,
IF(ISNUMBER(SEARCH(Standings!E14,'NHL Playoff Bracket'!O16)),Standings!E14,
IF(ISNUMBER(SEARCH(Standings!E15,'NHL Playoff Bracket'!O16)),Standings!E15,
"Selection Pending"
)
)
)
)
)</f>
        <v>Selection Pending</v>
      </c>
      <c r="D4" s="63" t="s">
        <v>18</v>
      </c>
      <c r="F4" s="70" t="s">
        <v>150</v>
      </c>
      <c r="G4" s="67" t="str">
        <f xml:space="preserve">
IF(ISNUMBER(SEARCH(Standings!K6,'NHL Playoff Bracket'!Y16)),Standings!K6,
IF(ISNUMBER(SEARCH(Standings!K7,'NHL Playoff Bracket'!Y16)),Standings!K7,
IF(ISNUMBER(SEARCH(Standings!K8,'NHL Playoff Bracket'!Y16)),Standings!K8,
IF(ISNUMBER(SEARCH(Standings!K14,'NHL Playoff Bracket'!Y16)),Standings!K14,
IF(ISNUMBER(SEARCH(Standings!K15,'NHL Playoff Bracket'!Y16)),Standings!K15,
"Selection Pending"
)
)
)
)
)</f>
        <v>Selection Pending</v>
      </c>
      <c r="H4" s="63" t="s">
        <v>18</v>
      </c>
    </row>
    <row r="5" spans="2:8" x14ac:dyDescent="0.25">
      <c r="B5" s="70" t="s">
        <v>151</v>
      </c>
      <c r="C5" s="67" t="str">
        <f xml:space="preserve">
IF(ISNUMBER(SEARCH(Standings!E10,'NHL Playoff Bracket'!O17)),Standings!E10,
IF(ISNUMBER(SEARCH(Standings!E11,'NHL Playoff Bracket'!O17)),Standings!E11,
IF(ISNUMBER(SEARCH(Standings!E12,'NHL Playoff Bracket'!O17)),Standings!E12,
IF(ISNUMBER(SEARCH(Standings!E14,'NHL Playoff Bracket'!O17)),Standings!E14,
IF(ISNUMBER(SEARCH(Standings!E15,'NHL Playoff Bracket'!O17)),Standings!E15,
"Selection Pending"
)
)
)
)
)</f>
        <v>Selection Pending</v>
      </c>
      <c r="D5" s="64" t="str">
        <f>C4 &amp; " Win 4-0"</f>
        <v>Selection Pending Win 4-0</v>
      </c>
      <c r="F5" s="70" t="s">
        <v>152</v>
      </c>
      <c r="G5" s="67" t="str">
        <f xml:space="preserve">
IF(ISNUMBER(SEARCH(Standings!K10,'NHL Playoff Bracket'!Y17)),Standings!K10,
IF(ISNUMBER(SEARCH(Standings!K11,'NHL Playoff Bracket'!Y17)),Standings!K11,
IF(ISNUMBER(SEARCH(Standings!K12,'NHL Playoff Bracket'!Y17)),Standings!K12,
IF(ISNUMBER(SEARCH(Standings!K14,'NHL Playoff Bracket'!Y17)),Standings!K14,
IF(ISNUMBER(SEARCH(Standings!K15,'NHL Playoff Bracket'!Y17)),Standings!K15,
"Selection Pending"
)
)
)
)
)</f>
        <v>Selection Pending</v>
      </c>
      <c r="H5" s="64" t="str">
        <f>G4 &amp; " Win 4-0"</f>
        <v>Selection Pending Win 4-0</v>
      </c>
    </row>
    <row r="6" spans="2:8" ht="14.45" customHeight="1" x14ac:dyDescent="0.25">
      <c r="B6" s="71"/>
      <c r="D6" s="64" t="str">
        <f>C4 &amp; " Win 4-1"</f>
        <v>Selection Pending Win 4-1</v>
      </c>
      <c r="F6" s="71"/>
      <c r="H6" s="64" t="str">
        <f>G4 &amp; " Win 4-1"</f>
        <v>Selection Pending Win 4-1</v>
      </c>
    </row>
    <row r="7" spans="2:8" ht="14.45" customHeight="1" x14ac:dyDescent="0.25">
      <c r="B7" s="71"/>
      <c r="D7" s="64" t="str">
        <f>C4 &amp; " Win 4-2"</f>
        <v>Selection Pending Win 4-2</v>
      </c>
      <c r="F7" s="71"/>
      <c r="H7" s="64" t="str">
        <f>G4 &amp; " Win 4-2"</f>
        <v>Selection Pending Win 4-2</v>
      </c>
    </row>
    <row r="8" spans="2:8" ht="14.45" customHeight="1" x14ac:dyDescent="0.25">
      <c r="B8" s="71"/>
      <c r="D8" s="64" t="str">
        <f>C4 &amp; " Win 4-3"</f>
        <v>Selection Pending Win 4-3</v>
      </c>
      <c r="F8" s="71"/>
      <c r="H8" s="64" t="str">
        <f>G4 &amp; " Win 4-3"</f>
        <v>Selection Pending Win 4-3</v>
      </c>
    </row>
    <row r="9" spans="2:8" ht="14.45" customHeight="1" x14ac:dyDescent="0.25">
      <c r="B9" s="71"/>
      <c r="D9" s="64" t="str">
        <f>C5 &amp; " Win 4-0"</f>
        <v>Selection Pending Win 4-0</v>
      </c>
      <c r="F9" s="71"/>
      <c r="H9" s="64" t="str">
        <f>G5 &amp; " Win 4-0"</f>
        <v>Selection Pending Win 4-0</v>
      </c>
    </row>
    <row r="10" spans="2:8" ht="14.45" customHeight="1" x14ac:dyDescent="0.25">
      <c r="B10" s="71"/>
      <c r="D10" s="64" t="str">
        <f>C5 &amp; " Win 4-1"</f>
        <v>Selection Pending Win 4-1</v>
      </c>
      <c r="F10" s="71"/>
      <c r="H10" s="64" t="str">
        <f>G5 &amp; " Win 4-1"</f>
        <v>Selection Pending Win 4-1</v>
      </c>
    </row>
    <row r="11" spans="2:8" ht="14.45" customHeight="1" x14ac:dyDescent="0.25">
      <c r="B11" s="71"/>
      <c r="D11" s="64" t="str">
        <f>C5 &amp; " Win 4-2"</f>
        <v>Selection Pending Win 4-2</v>
      </c>
      <c r="F11" s="71"/>
      <c r="H11" s="64" t="str">
        <f>G5 &amp; " Win 4-2"</f>
        <v>Selection Pending Win 4-2</v>
      </c>
    </row>
    <row r="12" spans="2:8" ht="14.45" customHeight="1" x14ac:dyDescent="0.25">
      <c r="B12" s="72"/>
      <c r="C12" s="73"/>
      <c r="D12" s="65" t="str">
        <f>C5 &amp; " Win 4-3"</f>
        <v>Selection Pending Win 4-3</v>
      </c>
      <c r="F12" s="72"/>
      <c r="G12" s="73"/>
      <c r="H12" s="65" t="str">
        <f>G5 &amp; " Win 4-3"</f>
        <v>Selection Pending Win 4-3</v>
      </c>
    </row>
    <row r="13" spans="2:8" ht="14.45" customHeight="1" x14ac:dyDescent="0.25"/>
    <row r="14" spans="2:8" ht="14.45" customHeight="1" x14ac:dyDescent="0.25"/>
    <row r="15" spans="2:8" ht="14.45" customHeight="1" x14ac:dyDescent="0.25"/>
    <row r="17" spans="2:2" ht="14.45" customHeight="1" x14ac:dyDescent="0.25"/>
    <row r="18" spans="2:2" ht="14.45" customHeight="1" x14ac:dyDescent="0.25"/>
    <row r="19" spans="2:2" ht="14.45" customHeight="1" x14ac:dyDescent="0.25"/>
    <row r="20" spans="2:2" ht="14.45" customHeight="1" x14ac:dyDescent="0.25">
      <c r="B20" s="138"/>
    </row>
    <row r="21" spans="2:2" ht="14.45" customHeight="1" x14ac:dyDescent="0.25">
      <c r="B21" s="138"/>
    </row>
    <row r="22" spans="2:2" ht="14.45" customHeight="1" x14ac:dyDescent="0.25">
      <c r="B22" s="138"/>
    </row>
    <row r="23" spans="2:2" ht="14.45" customHeight="1" x14ac:dyDescent="0.25">
      <c r="B23" s="138"/>
    </row>
    <row r="24" spans="2:2" ht="14.45" customHeight="1" x14ac:dyDescent="0.25"/>
    <row r="25" spans="2:2" ht="14.45" customHeight="1" x14ac:dyDescent="0.25"/>
    <row r="26" spans="2:2" ht="14.45" customHeight="1" x14ac:dyDescent="0.25"/>
    <row r="27" spans="2:2" ht="14.45" customHeight="1" x14ac:dyDescent="0.25"/>
    <row r="29" spans="2:2" ht="14.45" customHeight="1" x14ac:dyDescent="0.25"/>
    <row r="30" spans="2:2" ht="18" customHeight="1" x14ac:dyDescent="0.25"/>
    <row r="31" spans="2:2" ht="14.45" customHeight="1" x14ac:dyDescent="0.25"/>
    <row r="32" spans="2:2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1" ht="14.45" customHeight="1" x14ac:dyDescent="0.25"/>
    <row r="42" ht="18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</sheetData>
  <mergeCells count="5">
    <mergeCell ref="B3:C3"/>
    <mergeCell ref="B2:D2"/>
    <mergeCell ref="F2:H2"/>
    <mergeCell ref="B1:H1"/>
    <mergeCell ref="F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980B-C5E3-4DD7-83C7-41C4BE3F98F1}">
  <dimension ref="A1:G13"/>
  <sheetViews>
    <sheetView workbookViewId="0">
      <selection activeCell="C17" sqref="C17"/>
    </sheetView>
  </sheetViews>
  <sheetFormatPr defaultRowHeight="15" x14ac:dyDescent="0.25"/>
  <cols>
    <col min="1" max="1" width="17.42578125" bestFit="1" customWidth="1"/>
    <col min="2" max="2" width="24.5703125" customWidth="1"/>
    <col min="3" max="3" width="36.5703125" bestFit="1" customWidth="1"/>
    <col min="4" max="4" width="9.28515625" bestFit="1" customWidth="1"/>
  </cols>
  <sheetData>
    <row r="1" spans="1:7" x14ac:dyDescent="0.25">
      <c r="A1" s="189" t="s">
        <v>153</v>
      </c>
      <c r="B1" s="189"/>
      <c r="C1" s="189"/>
      <c r="D1" s="68"/>
      <c r="E1" s="68"/>
      <c r="F1" s="68"/>
      <c r="G1" s="68"/>
    </row>
    <row r="2" spans="1:7" ht="30" x14ac:dyDescent="0.25">
      <c r="A2" s="191" t="s">
        <v>154</v>
      </c>
      <c r="B2" s="191"/>
      <c r="C2" s="69" t="s">
        <v>155</v>
      </c>
    </row>
    <row r="3" spans="1:7" x14ac:dyDescent="0.25">
      <c r="A3" s="79" t="s">
        <v>156</v>
      </c>
      <c r="B3" s="80" t="str">
        <f xml:space="preserve">
IF(ISNUMBER(SEARCH(Standings!K6,'NHL Playoff Bracket'!W16)),Standings!K6,
IF(ISNUMBER(SEARCH(Standings!K7,'NHL Playoff Bracket'!W16)),Standings!K7,
IF(ISNUMBER(SEARCH(Standings!K8,'NHL Playoff Bracket'!W16)),Standings!K8,
IF(ISNUMBER(SEARCH(Standings!K10,'NHL Playoff Bracket'!W16)),Standings!K10,
IF(ISNUMBER(SEARCH(Standings!K11,'NHL Playoff Bracket'!W16)),Standings!K11,
IF(ISNUMBER(SEARCH(Standings!K12,'NHL Playoff Bracket'!W16)),Standings!K12,
IF(ISNUMBER(SEARCH(Standings!K14,'NHL Playoff Bracket'!W16)),Standings!K14,
IF(ISNUMBER(SEARCH(Standings!K15,'NHL Playoff Bracket'!W16)),Standings!K15,
"Selection Pending"
)
)
)
)
)
)
)
)</f>
        <v>Selection Pending</v>
      </c>
      <c r="C3" s="63" t="s">
        <v>18</v>
      </c>
    </row>
    <row r="4" spans="1:7" x14ac:dyDescent="0.25">
      <c r="A4" s="81" t="s">
        <v>157</v>
      </c>
      <c r="B4" t="str">
        <f xml:space="preserve">
IF(ISNUMBER(SEARCH(Standings!E6,'NHL Playoff Bracket'!Q16)),Standings!E6,
IF(ISNUMBER(SEARCH(Standings!E7,'NHL Playoff Bracket'!Q16)),Standings!E7,
IF(ISNUMBER(SEARCH(Standings!E8,'NHL Playoff Bracket'!Q16)),Standings!E8,
IF(ISNUMBER(SEARCH(Standings!E10,'NHL Playoff Bracket'!Q16)),Standings!E10,
IF(ISNUMBER(SEARCH(Standings!E11,'NHL Playoff Bracket'!Q16)),Standings!E11,
IF(ISNUMBER(SEARCH(Standings!E12,'NHL Playoff Bracket'!Q16)),Standings!E12,
IF(ISNUMBER(SEARCH(Standings!E14,'NHL Playoff Bracket'!Q16)),Standings!E14,
IF(ISNUMBER(SEARCH(Standings!E15,'NHL Playoff Bracket'!Q16)),Standings!E15,
"Selection Pending"
)
)
)
)
)
)
)
)</f>
        <v>Selection Pending</v>
      </c>
      <c r="C4" s="64" t="str">
        <f>B3 &amp; " Win 4-0"</f>
        <v>Selection Pending Win 4-0</v>
      </c>
    </row>
    <row r="5" spans="1:7" x14ac:dyDescent="0.25">
      <c r="A5" s="81"/>
      <c r="C5" s="64" t="str">
        <f>B3 &amp; " Win 4-1"</f>
        <v>Selection Pending Win 4-1</v>
      </c>
    </row>
    <row r="6" spans="1:7" x14ac:dyDescent="0.25">
      <c r="A6" s="81"/>
      <c r="C6" s="64" t="str">
        <f>B3 &amp; " Win 4-2"</f>
        <v>Selection Pending Win 4-2</v>
      </c>
    </row>
    <row r="7" spans="1:7" x14ac:dyDescent="0.25">
      <c r="A7" s="81"/>
      <c r="C7" s="64" t="str">
        <f>B3 &amp; " Win 4-3"</f>
        <v>Selection Pending Win 4-3</v>
      </c>
    </row>
    <row r="8" spans="1:7" x14ac:dyDescent="0.25">
      <c r="A8" s="81"/>
      <c r="C8" s="64" t="str">
        <f>B4 &amp; " Win 4-0"</f>
        <v>Selection Pending Win 4-0</v>
      </c>
    </row>
    <row r="9" spans="1:7" x14ac:dyDescent="0.25">
      <c r="A9" s="81"/>
      <c r="C9" s="64" t="str">
        <f>B4 &amp; " Win 4-1"</f>
        <v>Selection Pending Win 4-1</v>
      </c>
    </row>
    <row r="10" spans="1:7" x14ac:dyDescent="0.25">
      <c r="A10" s="81"/>
      <c r="C10" s="64" t="str">
        <f>B4 &amp; " Win 4-2"</f>
        <v>Selection Pending Win 4-2</v>
      </c>
    </row>
    <row r="11" spans="1:7" x14ac:dyDescent="0.25">
      <c r="A11" s="82"/>
      <c r="B11" s="83"/>
      <c r="C11" s="65" t="str">
        <f>B4 &amp; " Win 4-3"</f>
        <v>Selection Pending Win 4-3</v>
      </c>
    </row>
    <row r="13" spans="1:7" x14ac:dyDescent="0.25">
      <c r="C13" s="60"/>
    </row>
  </sheetData>
  <mergeCells count="2">
    <mergeCell ref="A2:B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</vt:i4>
      </vt:variant>
    </vt:vector>
  </HeadingPairs>
  <TitlesOfParts>
    <vt:vector size="22" baseType="lpstr">
      <vt:lpstr>NHL Playoff Bracket</vt:lpstr>
      <vt:lpstr>Standings</vt:lpstr>
      <vt:lpstr>Round One Match Ups</vt:lpstr>
      <vt:lpstr>Round Two Match Ups</vt:lpstr>
      <vt:lpstr>Conference Final Match Ups</vt:lpstr>
      <vt:lpstr>Finals Match Up</vt:lpstr>
      <vt:lpstr>EastGame_A</vt:lpstr>
      <vt:lpstr>EastGame_B</vt:lpstr>
      <vt:lpstr>EastGame_C</vt:lpstr>
      <vt:lpstr>EastGame_D</vt:lpstr>
      <vt:lpstr>EastGame_E</vt:lpstr>
      <vt:lpstr>EastGame_F</vt:lpstr>
      <vt:lpstr>EastGame_G</vt:lpstr>
      <vt:lpstr>Finals_Matchup</vt:lpstr>
      <vt:lpstr>'NHL Playoff Bracket'!Print_Area</vt:lpstr>
      <vt:lpstr>WestGame_A</vt:lpstr>
      <vt:lpstr>WestGame_B</vt:lpstr>
      <vt:lpstr>WestGame_C</vt:lpstr>
      <vt:lpstr>WestGame_D</vt:lpstr>
      <vt:lpstr>WestGame_E</vt:lpstr>
      <vt:lpstr>WestGame_F</vt:lpstr>
      <vt:lpstr>WestGame_G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Azulay</dc:creator>
  <cp:keywords/>
  <dc:description/>
  <cp:lastModifiedBy>Scott Azulay</cp:lastModifiedBy>
  <cp:revision/>
  <cp:lastPrinted>2025-04-17T15:10:41Z</cp:lastPrinted>
  <dcterms:created xsi:type="dcterms:W3CDTF">2025-04-08T15:17:11Z</dcterms:created>
  <dcterms:modified xsi:type="dcterms:W3CDTF">2025-04-17T15:14:59Z</dcterms:modified>
  <cp:category/>
  <cp:contentStatus/>
</cp:coreProperties>
</file>